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1" yWindow="810" windowWidth="15600" windowHeight="13755" firstSheet="1" activeTab="1"/>
  </bookViews>
  <sheets>
    <sheet name="Tabelle3  " sheetId="1" state="hidden" r:id="rId1"/>
    <sheet name="National 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Constantin Macsuta</author>
    <author>u02123</author>
  </authors>
  <commentList>
    <comment ref="Y3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Y9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Y13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G1" authorId="1">
      <text>
        <r>
          <rPr>
            <b/>
            <sz val="8"/>
            <rFont val="Tahoma"/>
            <family val="2"/>
          </rPr>
          <t>u02123:</t>
        </r>
        <r>
          <rPr>
            <sz val="8"/>
            <rFont val="Tahoma"/>
            <family val="2"/>
          </rPr>
          <t xml:space="preserve">
Only banks, credits unions are excluded. Their impact on total value is negligible. </t>
        </r>
      </text>
    </comment>
  </commentList>
</comments>
</file>

<file path=xl/sharedStrings.xml><?xml version="1.0" encoding="utf-8"?>
<sst xmlns="http://schemas.openxmlformats.org/spreadsheetml/2006/main" count="195" uniqueCount="124">
  <si>
    <t>PL</t>
  </si>
  <si>
    <t>681,1 billion PLN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</si>
  <si>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</si>
  <si>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</si>
  <si>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</si>
  <si>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</si>
  <si>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</si>
  <si>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</si>
  <si>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</si>
  <si>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20,9 billion PLN</t>
  </si>
  <si>
    <t>420,5 billion PLN</t>
  </si>
  <si>
    <t>54,2 billion PLN</t>
  </si>
  <si>
    <t>342,2 billion PLN</t>
  </si>
  <si>
    <t>N/A</t>
  </si>
  <si>
    <t xml:space="preserve">Number and size of credit institutions in EU countries </t>
  </si>
  <si>
    <t>AT</t>
  </si>
  <si>
    <t>BE</t>
  </si>
  <si>
    <t>BG</t>
  </si>
  <si>
    <t>CZ</t>
  </si>
  <si>
    <t>DE</t>
  </si>
  <si>
    <t>DK</t>
  </si>
  <si>
    <t>EE</t>
  </si>
  <si>
    <t>ES</t>
  </si>
  <si>
    <t>FI</t>
  </si>
  <si>
    <t>HU</t>
  </si>
  <si>
    <t>IE</t>
  </si>
  <si>
    <t>IT</t>
  </si>
  <si>
    <t>LV</t>
  </si>
  <si>
    <t>LU</t>
  </si>
  <si>
    <t>NL</t>
  </si>
  <si>
    <t>PT</t>
  </si>
  <si>
    <t>RO</t>
  </si>
  <si>
    <t>SE</t>
  </si>
  <si>
    <t>SI</t>
  </si>
  <si>
    <t>SK</t>
  </si>
  <si>
    <t>IC</t>
  </si>
  <si>
    <t>LI</t>
  </si>
  <si>
    <t>NO</t>
  </si>
  <si>
    <t>Number</t>
  </si>
  <si>
    <t>Total assets</t>
  </si>
  <si>
    <t>Total assets per GDP</t>
  </si>
  <si>
    <t>Number and size of foreign credit institutions in EU countries</t>
  </si>
  <si>
    <t>Number of branches</t>
  </si>
  <si>
    <t xml:space="preserve">Total assets of branches </t>
  </si>
  <si>
    <t xml:space="preserve">Number of subsidiaries </t>
  </si>
  <si>
    <t xml:space="preserve">Total assets of subsidiaries </t>
  </si>
  <si>
    <t>Total tier I capital as % of total capital</t>
  </si>
  <si>
    <t>Total tier II capital as % of total capital</t>
  </si>
  <si>
    <t>Total capital adequacy ratio</t>
  </si>
  <si>
    <t>Number and size of investment firms in EU countries</t>
  </si>
  <si>
    <t xml:space="preserve">Index: </t>
  </si>
  <si>
    <t>N/A: not available</t>
  </si>
  <si>
    <t>C: confidential</t>
  </si>
  <si>
    <t>N/M: non material</t>
  </si>
  <si>
    <t>From EEA countries</t>
  </si>
  <si>
    <t>From third countries</t>
  </si>
  <si>
    <t>MT</t>
  </si>
  <si>
    <t xml:space="preserve">Total capital requirements </t>
  </si>
  <si>
    <t>Total capital and capital requirements of credit institutions in EU countries</t>
  </si>
  <si>
    <t>Total capital and capital requirements of investment firms in EU countries</t>
  </si>
  <si>
    <t>FR</t>
  </si>
  <si>
    <t>LT</t>
  </si>
  <si>
    <t>206.4%</t>
  </si>
  <si>
    <t>37,409</t>
  </si>
  <si>
    <t>65,162</t>
  </si>
  <si>
    <t>89.7%</t>
  </si>
  <si>
    <t>10.3%</t>
  </si>
  <si>
    <t>22,736</t>
  </si>
  <si>
    <t>11.8%</t>
  </si>
  <si>
    <t>Ν/Α</t>
  </si>
  <si>
    <t>(REFERENCE DATE: 31/12/2009,DATA AVAILABLE UNTIL 10.4.2010)</t>
  </si>
  <si>
    <t xml:space="preserve">UK </t>
  </si>
  <si>
    <t>24,456.9</t>
  </si>
  <si>
    <t>91.8</t>
  </si>
  <si>
    <t>4,394.9</t>
  </si>
  <si>
    <t>16,092.3</t>
  </si>
  <si>
    <t>73.3</t>
  </si>
  <si>
    <t>26.7</t>
  </si>
  <si>
    <t>1,311.2</t>
  </si>
  <si>
    <t>14.18</t>
  </si>
  <si>
    <t>33.1</t>
  </si>
  <si>
    <t>0.1</t>
  </si>
  <si>
    <t>102.5</t>
  </si>
  <si>
    <t>0.7</t>
  </si>
  <si>
    <t>5.0</t>
  </si>
  <si>
    <t>32.5</t>
  </si>
  <si>
    <t>150 *</t>
  </si>
  <si>
    <t>C</t>
  </si>
  <si>
    <t>62 **</t>
  </si>
  <si>
    <t>CY * Includes 111 Cooperative Credit Institutions, permanently affiliated, to the Cooperative Central Bank Ltd which acts as a central body under article 3 of Directive 2006/48/EC.</t>
  </si>
  <si>
    <t>CY ** At 31/12/2009 62 CIFs were sending CRD calculations but the total number of authorised CIFs was 65. 
3 CIFs didn't send CRD calculations as they didn't start activities (CIFs have 12 months from the date of their authorisation to start activities).</t>
  </si>
  <si>
    <t>CY
€ 'm</t>
  </si>
  <si>
    <t>EL</t>
  </si>
  <si>
    <t>11%*</t>
  </si>
  <si>
    <t>* "By memory", the Total capital adequacy ratio, excluding the BPN Group and BPP Group, is 12%</t>
  </si>
  <si>
    <t>23</t>
  </si>
  <si>
    <t>40,774</t>
  </si>
  <si>
    <t>713.88%</t>
  </si>
  <si>
    <t>1</t>
  </si>
  <si>
    <t>1,252</t>
  </si>
  <si>
    <t>10</t>
  </si>
  <si>
    <t>13,225</t>
  </si>
  <si>
    <t>2</t>
  </si>
  <si>
    <t>16,018</t>
  </si>
  <si>
    <t>1,456</t>
  </si>
  <si>
    <t>90.91%</t>
  </si>
  <si>
    <r>
      <t>9.09</t>
    </r>
    <r>
      <rPr>
        <strike/>
        <sz val="10"/>
        <color indexed="8"/>
        <rFont val="Verdana"/>
        <family val="2"/>
      </rPr>
      <t>%</t>
    </r>
  </si>
  <si>
    <t>1,193</t>
  </si>
  <si>
    <t>24.21%</t>
  </si>
  <si>
    <t>80</t>
  </si>
  <si>
    <t>150</t>
  </si>
  <si>
    <t>0.03</t>
  </si>
  <si>
    <t>97.80%</t>
  </si>
  <si>
    <t>2.20%</t>
  </si>
  <si>
    <t>56</t>
  </si>
  <si>
    <t>144.24%</t>
  </si>
  <si>
    <t>N/M</t>
  </si>
  <si>
    <t>20,621 mln EUR</t>
  </si>
  <si>
    <t>5,564 mln EUR</t>
  </si>
  <si>
    <t xml:space="preserve">14,692 mln EUR </t>
  </si>
  <si>
    <t>11,077 mln EUR</t>
  </si>
  <si>
    <t>54 mln EUR</t>
  </si>
  <si>
    <t>49 mln EUR</t>
  </si>
  <si>
    <t>N/A 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</si>
</sst>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_ ;\-#,##0\ "/>
    <numFmt numFmtId="185" formatCode="0.0%"/>
    <numFmt numFmtId="186" formatCode="#,##0.000"/>
    <numFmt numFmtId="187" formatCode="#,##0\ _€"/>
    <numFmt numFmtId="188" formatCode="#,##0.0"/>
    <numFmt numFmtId="189" formatCode="_-* #,##0\ _€_-;\-* #,##0\ _€_-;_-* &quot;-&quot;??\ _€_-;_-@_-"/>
    <numFmt numFmtId="190" formatCode="0.0"/>
    <numFmt numFmtId="191" formatCode="_(* #,##0_);_(* \(#,##0\);_(* &quot;-&quot;??_);_(@_)"/>
    <numFmt numFmtId="192" formatCode="0.0\ %"/>
    <numFmt numFmtId="193" formatCode="#,##0,"/>
    <numFmt numFmtId="194" formatCode="0.00&quot;%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color indexed="8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Verdana"/>
      <family val="2"/>
    </font>
    <font>
      <sz val="8"/>
      <name val="Arial"/>
      <family val="2"/>
    </font>
    <font>
      <strike/>
      <sz val="10"/>
      <color indexed="8"/>
      <name val="Verdana"/>
      <family val="2"/>
    </font>
    <font>
      <sz val="7"/>
      <color indexed="8"/>
      <name val="Verdana"/>
      <family val="2"/>
    </font>
    <font>
      <sz val="16"/>
      <color indexed="8"/>
      <name val="Arial"/>
      <family val="2"/>
    </font>
    <font>
      <sz val="8"/>
      <color indexed="8"/>
      <name val="Verdana"/>
      <family val="2"/>
    </font>
    <font>
      <sz val="10"/>
      <name val="BdE Neue Helvetica 55 Roman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/>
    </xf>
    <xf numFmtId="9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9" fontId="3" fillId="33" borderId="24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10" fontId="3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9" fontId="7" fillId="0" borderId="29" xfId="64" applyFont="1" applyBorder="1" applyAlignment="1">
      <alignment horizontal="center" vertical="center"/>
    </xf>
    <xf numFmtId="185" fontId="7" fillId="0" borderId="29" xfId="64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vertical="center" wrapText="1"/>
    </xf>
    <xf numFmtId="3" fontId="7" fillId="0" borderId="29" xfId="0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 wrapText="1"/>
    </xf>
    <xf numFmtId="10" fontId="7" fillId="0" borderId="29" xfId="0" applyNumberFormat="1" applyFont="1" applyBorder="1" applyAlignment="1">
      <alignment horizontal="center" vertical="center" wrapText="1"/>
    </xf>
    <xf numFmtId="0" fontId="8" fillId="34" borderId="30" xfId="54" applyFont="1" applyFill="1" applyBorder="1" applyAlignment="1" applyProtection="1">
      <alignment horizontal="center" vertical="center" wrapText="1"/>
      <protection/>
    </xf>
    <xf numFmtId="0" fontId="8" fillId="34" borderId="30" xfId="54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9" fontId="7" fillId="0" borderId="29" xfId="0" applyNumberFormat="1" applyFont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8" fontId="7" fillId="0" borderId="29" xfId="0" applyNumberFormat="1" applyFont="1" applyBorder="1" applyAlignment="1">
      <alignment horizontal="center" vertical="center" wrapText="1"/>
    </xf>
    <xf numFmtId="10" fontId="7" fillId="0" borderId="29" xfId="64" applyNumberFormat="1" applyFont="1" applyBorder="1" applyAlignment="1">
      <alignment horizontal="center" vertical="center"/>
    </xf>
    <xf numFmtId="2" fontId="7" fillId="0" borderId="29" xfId="64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7" fillId="0" borderId="3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5" borderId="32" xfId="0" applyFont="1" applyFill="1" applyBorder="1" applyAlignment="1">
      <alignment vertical="center" wrapText="1"/>
    </xf>
    <xf numFmtId="0" fontId="7" fillId="35" borderId="33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10" fontId="7" fillId="0" borderId="31" xfId="0" applyNumberFormat="1" applyFont="1" applyFill="1" applyBorder="1" applyAlignment="1">
      <alignment horizontal="center" vertical="center"/>
    </xf>
    <xf numFmtId="10" fontId="7" fillId="0" borderId="29" xfId="0" applyNumberFormat="1" applyFont="1" applyFill="1" applyBorder="1" applyAlignment="1">
      <alignment horizontal="center" vertical="center" wrapText="1"/>
    </xf>
    <xf numFmtId="185" fontId="7" fillId="0" borderId="29" xfId="65" applyNumberFormat="1" applyFont="1" applyBorder="1" applyAlignment="1">
      <alignment horizontal="center" vertical="center"/>
    </xf>
    <xf numFmtId="185" fontId="7" fillId="0" borderId="29" xfId="65" applyNumberFormat="1" applyFont="1" applyFill="1" applyBorder="1" applyAlignment="1">
      <alignment horizontal="center" vertical="center"/>
    </xf>
    <xf numFmtId="185" fontId="7" fillId="0" borderId="31" xfId="65" applyNumberFormat="1" applyFont="1" applyFill="1" applyBorder="1" applyAlignment="1">
      <alignment horizontal="center" vertical="center"/>
    </xf>
    <xf numFmtId="190" fontId="7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58" applyFont="1" applyBorder="1" applyAlignment="1">
      <alignment horizontal="center" vertical="center"/>
      <protection/>
    </xf>
    <xf numFmtId="3" fontId="7" fillId="0" borderId="29" xfId="58" applyNumberFormat="1" applyFont="1" applyBorder="1" applyAlignment="1">
      <alignment horizontal="center" vertical="center"/>
      <protection/>
    </xf>
    <xf numFmtId="10" fontId="7" fillId="0" borderId="29" xfId="58" applyNumberFormat="1" applyFont="1" applyBorder="1" applyAlignment="1">
      <alignment horizontal="center" vertical="center"/>
      <protection/>
    </xf>
    <xf numFmtId="0" fontId="7" fillId="34" borderId="29" xfId="58" applyFont="1" applyFill="1" applyBorder="1" applyAlignment="1">
      <alignment horizontal="center" vertical="center"/>
      <protection/>
    </xf>
    <xf numFmtId="10" fontId="7" fillId="0" borderId="29" xfId="58" applyNumberFormat="1" applyFont="1" applyFill="1" applyBorder="1" applyAlignment="1">
      <alignment horizontal="center" vertical="center"/>
      <protection/>
    </xf>
    <xf numFmtId="0" fontId="7" fillId="0" borderId="29" xfId="58" applyFont="1" applyFill="1" applyBorder="1" applyAlignment="1">
      <alignment horizontal="center" vertical="center"/>
      <protection/>
    </xf>
    <xf numFmtId="10" fontId="7" fillId="0" borderId="31" xfId="58" applyNumberFormat="1" applyFont="1" applyBorder="1" applyAlignment="1">
      <alignment horizontal="center" vertical="center"/>
      <protection/>
    </xf>
    <xf numFmtId="0" fontId="8" fillId="34" borderId="29" xfId="54" applyFont="1" applyFill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 wrapText="1"/>
    </xf>
    <xf numFmtId="188" fontId="9" fillId="0" borderId="29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/>
    </xf>
    <xf numFmtId="185" fontId="9" fillId="0" borderId="29" xfId="0" applyNumberFormat="1" applyFont="1" applyFill="1" applyBorder="1" applyAlignment="1">
      <alignment horizontal="center" vertical="center" wrapText="1"/>
    </xf>
    <xf numFmtId="188" fontId="7" fillId="34" borderId="29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185" fontId="9" fillId="0" borderId="29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10" fontId="7" fillId="0" borderId="3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4" fontId="9" fillId="33" borderId="29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10" fontId="9" fillId="33" borderId="29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0" fontId="9" fillId="0" borderId="29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60" applyFont="1" applyFill="1" applyBorder="1" applyAlignment="1">
      <alignment horizontal="center" vertical="center" wrapText="1"/>
      <protection/>
    </xf>
    <xf numFmtId="0" fontId="8" fillId="34" borderId="29" xfId="54" applyFont="1" applyFill="1" applyBorder="1" applyAlignment="1" applyProtection="1">
      <alignment horizontal="center" vertical="center"/>
      <protection/>
    </xf>
    <xf numFmtId="0" fontId="8" fillId="34" borderId="0" xfId="54" applyFont="1" applyFill="1" applyAlignment="1" applyProtection="1">
      <alignment horizontal="center" vertical="center" wrapText="1"/>
      <protection/>
    </xf>
    <xf numFmtId="10" fontId="7" fillId="0" borderId="38" xfId="0" applyNumberFormat="1" applyFont="1" applyBorder="1" applyAlignment="1">
      <alignment horizontal="center" vertical="center"/>
    </xf>
    <xf numFmtId="0" fontId="8" fillId="34" borderId="34" xfId="54" applyFont="1" applyFill="1" applyBorder="1" applyAlignment="1" applyProtection="1">
      <alignment horizontal="center" vertical="center"/>
      <protection/>
    </xf>
    <xf numFmtId="0" fontId="8" fillId="34" borderId="15" xfId="54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187" fontId="7" fillId="0" borderId="29" xfId="0" applyNumberFormat="1" applyFont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59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61" applyFont="1" applyAlignment="1">
      <alignment horizontal="center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8" fillId="34" borderId="39" xfId="54" applyFont="1" applyFill="1" applyBorder="1" applyAlignment="1" applyProtection="1">
      <alignment horizontal="center" vertical="center"/>
      <protection/>
    </xf>
    <xf numFmtId="49" fontId="9" fillId="34" borderId="29" xfId="0" applyNumberFormat="1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8" fillId="34" borderId="40" xfId="54" applyFont="1" applyFill="1" applyBorder="1" applyAlignment="1" applyProtection="1">
      <alignment horizontal="center" vertical="center" wrapText="1"/>
      <protection/>
    </xf>
    <xf numFmtId="10" fontId="9" fillId="0" borderId="31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>
      <alignment horizontal="center" vertical="center" wrapText="1"/>
    </xf>
    <xf numFmtId="49" fontId="9" fillId="33" borderId="31" xfId="0" applyNumberFormat="1" applyFont="1" applyFill="1" applyBorder="1" applyAlignment="1">
      <alignment horizontal="center" vertical="center" wrapText="1"/>
    </xf>
    <xf numFmtId="0" fontId="7" fillId="0" borderId="0" xfId="59" applyFont="1" applyBorder="1" applyAlignment="1">
      <alignment horizontal="center"/>
      <protection/>
    </xf>
    <xf numFmtId="0" fontId="16" fillId="0" borderId="0" xfId="58" applyFont="1" applyAlignment="1">
      <alignment horizontal="left" vertical="center"/>
      <protection/>
    </xf>
    <xf numFmtId="49" fontId="9" fillId="0" borderId="29" xfId="0" applyNumberFormat="1" applyFont="1" applyBorder="1" applyAlignment="1">
      <alignment horizontal="center" vertical="center" wrapText="1"/>
    </xf>
    <xf numFmtId="49" fontId="9" fillId="34" borderId="29" xfId="0" applyNumberFormat="1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wrapText="1"/>
    </xf>
    <xf numFmtId="185" fontId="7" fillId="0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34" borderId="30" xfId="0" applyFont="1" applyFill="1" applyBorder="1" applyAlignment="1">
      <alignment horizontal="center" vertical="center" wrapText="1"/>
    </xf>
    <xf numFmtId="0" fontId="11" fillId="34" borderId="30" xfId="54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" fontId="8" fillId="34" borderId="43" xfId="54" applyNumberFormat="1" applyFont="1" applyFill="1" applyBorder="1" applyAlignment="1" applyProtection="1">
      <alignment horizontal="center" vertical="center" wrapText="1"/>
      <protection/>
    </xf>
    <xf numFmtId="3" fontId="3" fillId="0" borderId="44" xfId="0" applyNumberFormat="1" applyFont="1" applyFill="1" applyBorder="1" applyAlignment="1">
      <alignment horizontal="center" vertical="center" wrapText="1"/>
    </xf>
    <xf numFmtId="9" fontId="3" fillId="0" borderId="44" xfId="64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89" fontId="3" fillId="0" borderId="44" xfId="42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9" fontId="7" fillId="0" borderId="15" xfId="64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93" fontId="7" fillId="0" borderId="0" xfId="0" applyNumberFormat="1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9" fontId="20" fillId="0" borderId="15" xfId="64" applyNumberFormat="1" applyFont="1" applyBorder="1" applyAlignment="1">
      <alignment horizontal="center" vertical="center" wrapText="1"/>
    </xf>
    <xf numFmtId="9" fontId="20" fillId="0" borderId="48" xfId="64" applyFont="1" applyFill="1" applyBorder="1" applyAlignment="1">
      <alignment horizontal="center" vertical="center" wrapText="1"/>
    </xf>
    <xf numFmtId="10" fontId="20" fillId="0" borderId="15" xfId="0" applyNumberFormat="1" applyFont="1" applyBorder="1" applyAlignment="1">
      <alignment horizontal="center" vertical="center" wrapText="1"/>
    </xf>
    <xf numFmtId="10" fontId="20" fillId="0" borderId="15" xfId="64" applyNumberFormat="1" applyFont="1" applyBorder="1" applyAlignment="1">
      <alignment horizontal="center" vertical="center" wrapText="1"/>
    </xf>
    <xf numFmtId="191" fontId="7" fillId="0" borderId="15" xfId="42" applyNumberFormat="1" applyFont="1" applyBorder="1" applyAlignment="1">
      <alignment horizontal="center" vertical="center"/>
    </xf>
    <xf numFmtId="4" fontId="7" fillId="34" borderId="29" xfId="0" applyNumberFormat="1" applyFont="1" applyFill="1" applyBorder="1" applyAlignment="1">
      <alignment horizontal="center" vertical="center" wrapText="1"/>
    </xf>
    <xf numFmtId="4" fontId="7" fillId="34" borderId="29" xfId="0" applyNumberFormat="1" applyFont="1" applyFill="1" applyBorder="1" applyAlignment="1">
      <alignment horizontal="center" vertical="center"/>
    </xf>
    <xf numFmtId="4" fontId="44" fillId="0" borderId="29" xfId="67" applyNumberFormat="1" applyFill="1" applyBorder="1" applyAlignment="1">
      <alignment horizontal="center" vertical="center"/>
      <protection/>
    </xf>
    <xf numFmtId="0" fontId="7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59" applyFont="1" applyBorder="1" applyAlignment="1">
      <alignment horizontal="center" vertical="center"/>
      <protection/>
    </xf>
    <xf numFmtId="3" fontId="44" fillId="0" borderId="29" xfId="46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188" fontId="9" fillId="0" borderId="29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0" xfId="59" applyNumberFormat="1" applyFont="1" applyAlignment="1">
      <alignment horizontal="center" vertical="center"/>
      <protection/>
    </xf>
    <xf numFmtId="10" fontId="44" fillId="0" borderId="29" xfId="64" applyNumberFormat="1" applyFont="1" applyBorder="1" applyAlignment="1">
      <alignment horizontal="center" vertical="center"/>
    </xf>
    <xf numFmtId="10" fontId="7" fillId="0" borderId="49" xfId="64" applyNumberFormat="1" applyFont="1" applyBorder="1" applyAlignment="1">
      <alignment horizontal="center" vertical="center"/>
    </xf>
    <xf numFmtId="185" fontId="9" fillId="0" borderId="29" xfId="0" applyNumberFormat="1" applyFont="1" applyBorder="1" applyAlignment="1">
      <alignment horizontal="center" vertical="center"/>
    </xf>
    <xf numFmtId="9" fontId="3" fillId="0" borderId="50" xfId="65" applyFont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/>
    </xf>
    <xf numFmtId="185" fontId="7" fillId="0" borderId="15" xfId="0" applyNumberFormat="1" applyFont="1" applyBorder="1" applyAlignment="1">
      <alignment horizontal="center" vertical="center"/>
    </xf>
    <xf numFmtId="9" fontId="7" fillId="0" borderId="15" xfId="66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 wrapText="1"/>
    </xf>
    <xf numFmtId="9" fontId="9" fillId="34" borderId="29" xfId="0" applyNumberFormat="1" applyFont="1" applyFill="1" applyBorder="1" applyAlignment="1">
      <alignment horizontal="center" vertical="center"/>
    </xf>
    <xf numFmtId="0" fontId="7" fillId="34" borderId="15" xfId="59" applyFont="1" applyFill="1" applyBorder="1" applyAlignment="1">
      <alignment horizontal="center" vertical="center"/>
      <protection/>
    </xf>
    <xf numFmtId="0" fontId="44" fillId="0" borderId="29" xfId="67" applyBorder="1" applyAlignment="1">
      <alignment horizontal="center" vertical="center"/>
      <protection/>
    </xf>
    <xf numFmtId="3" fontId="3" fillId="0" borderId="50" xfId="0" applyNumberFormat="1" applyFont="1" applyBorder="1" applyAlignment="1">
      <alignment horizontal="center" vertical="center"/>
    </xf>
    <xf numFmtId="3" fontId="7" fillId="0" borderId="15" xfId="59" applyNumberFormat="1" applyFont="1" applyBorder="1" applyAlignment="1">
      <alignment horizontal="center" vertical="center"/>
      <protection/>
    </xf>
    <xf numFmtId="0" fontId="44" fillId="0" borderId="29" xfId="67" applyFill="1" applyBorder="1" applyAlignment="1">
      <alignment horizontal="center" vertical="center"/>
      <protection/>
    </xf>
    <xf numFmtId="171" fontId="7" fillId="0" borderId="15" xfId="42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0" fontId="0" fillId="0" borderId="29" xfId="67" applyFont="1" applyBorder="1" applyAlignment="1">
      <alignment horizontal="center" vertical="center"/>
      <protection/>
    </xf>
    <xf numFmtId="171" fontId="7" fillId="0" borderId="33" xfId="42" applyFont="1" applyFill="1" applyBorder="1" applyAlignment="1">
      <alignment horizontal="center" vertical="center"/>
    </xf>
    <xf numFmtId="188" fontId="9" fillId="34" borderId="29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wrapText="1"/>
    </xf>
    <xf numFmtId="49" fontId="9" fillId="34" borderId="29" xfId="60" applyNumberFormat="1" applyFont="1" applyFill="1" applyBorder="1" applyAlignment="1">
      <alignment horizontal="center" vertical="center"/>
      <protection/>
    </xf>
    <xf numFmtId="194" fontId="44" fillId="0" borderId="29" xfId="67" applyNumberFormat="1" applyBorder="1" applyAlignment="1">
      <alignment horizontal="center" vertical="center"/>
      <protection/>
    </xf>
    <xf numFmtId="9" fontId="3" fillId="0" borderId="51" xfId="64" applyFont="1" applyFill="1" applyBorder="1" applyAlignment="1">
      <alignment horizontal="center" vertical="center" wrapText="1"/>
    </xf>
    <xf numFmtId="49" fontId="9" fillId="0" borderId="29" xfId="60" applyNumberFormat="1" applyFont="1" applyBorder="1" applyAlignment="1">
      <alignment horizontal="center" vertical="center"/>
      <protection/>
    </xf>
    <xf numFmtId="185" fontId="7" fillId="0" borderId="15" xfId="64" applyNumberFormat="1" applyFont="1" applyBorder="1" applyAlignment="1">
      <alignment horizontal="center" vertical="center"/>
    </xf>
    <xf numFmtId="185" fontId="7" fillId="0" borderId="15" xfId="66" applyNumberFormat="1" applyFont="1" applyBorder="1" applyAlignment="1">
      <alignment horizontal="center" vertical="center"/>
    </xf>
    <xf numFmtId="192" fontId="7" fillId="0" borderId="15" xfId="64" applyNumberFormat="1" applyFont="1" applyBorder="1" applyAlignment="1">
      <alignment horizontal="center" vertical="center"/>
    </xf>
    <xf numFmtId="192" fontId="7" fillId="0" borderId="32" xfId="64" applyNumberFormat="1" applyFont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192" fontId="7" fillId="0" borderId="34" xfId="64" applyNumberFormat="1" applyFont="1" applyBorder="1" applyAlignment="1">
      <alignment horizontal="center" vertical="center"/>
    </xf>
    <xf numFmtId="9" fontId="44" fillId="0" borderId="29" xfId="64" applyFont="1" applyFill="1" applyBorder="1" applyAlignment="1">
      <alignment horizontal="center" vertical="center"/>
    </xf>
    <xf numFmtId="10" fontId="3" fillId="0" borderId="50" xfId="65" applyNumberFormat="1" applyFont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9" fontId="44" fillId="0" borderId="29" xfId="67" applyNumberFormat="1" applyFill="1" applyBorder="1" applyAlignment="1">
      <alignment horizontal="center" vertical="center" wrapText="1"/>
      <protection/>
    </xf>
    <xf numFmtId="0" fontId="44" fillId="0" borderId="29" xfId="67" applyFill="1" applyBorder="1" applyAlignment="1">
      <alignment horizontal="center" vertical="center" wrapText="1"/>
      <protection/>
    </xf>
    <xf numFmtId="0" fontId="7" fillId="0" borderId="52" xfId="0" applyFont="1" applyBorder="1" applyAlignment="1">
      <alignment horizontal="center" vertical="center"/>
    </xf>
    <xf numFmtId="49" fontId="9" fillId="0" borderId="29" xfId="60" applyNumberFormat="1" applyFont="1" applyFill="1" applyBorder="1" applyAlignment="1">
      <alignment horizontal="center" vertical="center"/>
      <protection/>
    </xf>
    <xf numFmtId="1" fontId="7" fillId="0" borderId="32" xfId="0" applyNumberFormat="1" applyFont="1" applyBorder="1" applyAlignment="1">
      <alignment horizontal="center" vertical="center"/>
    </xf>
    <xf numFmtId="3" fontId="7" fillId="0" borderId="32" xfId="59" applyNumberFormat="1" applyFont="1" applyBorder="1" applyAlignment="1">
      <alignment horizontal="center" vertical="center"/>
      <protection/>
    </xf>
    <xf numFmtId="191" fontId="7" fillId="0" borderId="32" xfId="42" applyNumberFormat="1" applyFont="1" applyBorder="1" applyAlignment="1">
      <alignment horizontal="center" vertical="center"/>
    </xf>
    <xf numFmtId="10" fontId="44" fillId="0" borderId="29" xfId="64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9" fillId="0" borderId="31" xfId="60" applyNumberFormat="1" applyFont="1" applyBorder="1" applyAlignment="1">
      <alignment horizontal="center" vertical="center"/>
      <protection/>
    </xf>
    <xf numFmtId="9" fontId="3" fillId="0" borderId="54" xfId="65" applyFont="1" applyFill="1" applyBorder="1" applyAlignment="1">
      <alignment horizontal="center" vertical="center"/>
    </xf>
    <xf numFmtId="185" fontId="7" fillId="0" borderId="31" xfId="64" applyNumberFormat="1" applyFont="1" applyBorder="1" applyAlignment="1">
      <alignment horizontal="center" vertical="center"/>
    </xf>
    <xf numFmtId="9" fontId="7" fillId="0" borderId="38" xfId="64" applyFont="1" applyBorder="1" applyAlignment="1">
      <alignment horizontal="center" vertical="center"/>
    </xf>
    <xf numFmtId="3" fontId="1" fillId="0" borderId="29" xfId="54" applyNumberFormat="1" applyFill="1" applyBorder="1" applyAlignment="1" applyProtection="1">
      <alignment horizontal="center" vertical="center"/>
      <protection/>
    </xf>
    <xf numFmtId="3" fontId="21" fillId="0" borderId="29" xfId="0" applyNumberFormat="1" applyFont="1" applyFill="1" applyBorder="1" applyAlignment="1">
      <alignment horizontal="right" vertical="center"/>
    </xf>
    <xf numFmtId="0" fontId="1" fillId="0" borderId="29" xfId="54" applyBorder="1" applyAlignment="1" applyProtection="1">
      <alignment horizontal="center" vertical="center"/>
      <protection/>
    </xf>
    <xf numFmtId="185" fontId="7" fillId="0" borderId="29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7" fillId="34" borderId="55" xfId="0" applyFont="1" applyFill="1" applyBorder="1" applyAlignment="1">
      <alignment horizontal="left" vertical="center" wrapText="1"/>
    </xf>
    <xf numFmtId="0" fontId="7" fillId="34" borderId="29" xfId="0" applyFont="1" applyFill="1" applyBorder="1" applyAlignment="1">
      <alignment horizontal="left" vertical="center" wrapText="1"/>
    </xf>
    <xf numFmtId="0" fontId="12" fillId="34" borderId="56" xfId="0" applyFont="1" applyFill="1" applyBorder="1" applyAlignment="1">
      <alignment horizontal="left" vertical="center" wrapText="1"/>
    </xf>
    <xf numFmtId="0" fontId="12" fillId="34" borderId="41" xfId="0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5" fillId="0" borderId="0" xfId="60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33" borderId="29" xfId="0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center" vertical="center"/>
    </xf>
    <xf numFmtId="10" fontId="7" fillId="33" borderId="29" xfId="0" applyNumberFormat="1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" fillId="36" borderId="30" xfId="54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EBS National Data 2008  20090521" xfId="59"/>
    <cellStyle name="Normal_National Data" xfId="60"/>
    <cellStyle name="Normal_national_data v1 (4)" xfId="61"/>
    <cellStyle name="Note" xfId="62"/>
    <cellStyle name="Output" xfId="63"/>
    <cellStyle name="Percent" xfId="64"/>
    <cellStyle name="Percent 2" xfId="65"/>
    <cellStyle name="Percent_CEBS National Data 2008  20090521" xfId="66"/>
    <cellStyle name="Standard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national_data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-li.li/index.html?page_id=339&amp;l=2" TargetMode="External" /><Relationship Id="rId2" Type="http://schemas.openxmlformats.org/officeDocument/2006/relationships/hyperlink" Target="http://www.c-ebs.org/Supervisory-Disclosure/Statistical-Data.aspx" TargetMode="External" /><Relationship Id="rId3" Type="http://schemas.openxmlformats.org/officeDocument/2006/relationships/hyperlink" Target="http://www.bankofgreece.gr/BogDocumentEn/national_data_BOG.xls" TargetMode="External" /><Relationship Id="rId4" Type="http://schemas.openxmlformats.org/officeDocument/2006/relationships/hyperlink" Target="http://supervisory-disclosure.cssf.lu/index.php?id=171" TargetMode="External" /><Relationship Id="rId5" Type="http://schemas.openxmlformats.org/officeDocument/2006/relationships/hyperlink" Target="http://www.nbs.sk/en/financial-market-supervision/supervisory-disclosure-framework/statistical-data" TargetMode="External" /><Relationship Id="rId6" Type="http://schemas.openxmlformats.org/officeDocument/2006/relationships/hyperlink" Target="http://www.fsa.gov.uk/Pages/About/What/International/basel/disclosure/data/index.shtml" TargetMode="External" /><Relationship Id="rId7" Type="http://schemas.openxmlformats.org/officeDocument/2006/relationships/hyperlink" Target="http://www.fktk.lv/en/law/disclosure_on_implementation_o/statistical_data/2009-06-25_general_information/" TargetMode="External" /><Relationship Id="rId8" Type="http://schemas.openxmlformats.org/officeDocument/2006/relationships/hyperlink" Target="http://www.lb.lt/eng/institutions/national_data.htm" TargetMode="External" /><Relationship Id="rId9" Type="http://schemas.openxmlformats.org/officeDocument/2006/relationships/hyperlink" Target="http://www.bnb.bg/bnbweb/groups/public/documents/bnb_download/national_data-en.xls" TargetMode="External" /><Relationship Id="rId10" Type="http://schemas.openxmlformats.org/officeDocument/2006/relationships/hyperlink" Target="http://www.finanssivalvonta.fi/en/Supervision/Supervisory_Disclosure/Statistical_data/Documents/National_data.pdf" TargetMode="External" /><Relationship Id="rId11" Type="http://schemas.openxmlformats.org/officeDocument/2006/relationships/hyperlink" Target="http://www.banque-france.fr/gb/supervi/telechar/disclosure/national_data.xls" TargetMode="External" /><Relationship Id="rId12" Type="http://schemas.openxmlformats.org/officeDocument/2006/relationships/hyperlink" Target="http://www.financialregulator.ie/industry-sectors/credit-institutions/supervisory-disclosures/Pages/statistical-data.aspx" TargetMode="External" /><Relationship Id="rId13" Type="http://schemas.openxmlformats.org/officeDocument/2006/relationships/hyperlink" Target="http://www.cbfa.be/nl/ki/imp/html/statistical_sector.asp" TargetMode="External" /><Relationship Id="rId14" Type="http://schemas.openxmlformats.org/officeDocument/2006/relationships/hyperlink" Target="http://www.bnr.ro/files/d/Supraveghere/XLS_DS4/2009/national_data.xls" TargetMode="External" /><Relationship Id="rId15" Type="http://schemas.openxmlformats.org/officeDocument/2006/relationships/hyperlink" Target="http://www.finanstilsynet.no/no/Bank-og-finans/Banker/Tema/Supervisory-Disclosure/D-Statistical-data/" TargetMode="External" /><Relationship Id="rId16" Type="http://schemas.openxmlformats.org/officeDocument/2006/relationships/hyperlink" Target="http://www.centralbank.gov.cy/nqcontent.cfm?a_id=3578&amp;lang=en" TargetMode="External" /><Relationship Id="rId17" Type="http://schemas.openxmlformats.org/officeDocument/2006/relationships/hyperlink" Target="http://www.bportugal.pt/en-US/Supervisao/BasileiaIIDivulgacaodeInformacao/Lists/LinksLitsItemFolder/Attachments/6/Data_PTBankingSector09_e.xls" TargetMode="External" /><Relationship Id="rId18" Type="http://schemas.openxmlformats.org/officeDocument/2006/relationships/hyperlink" Target="http://www.bancaditalia.it/vigilanza/disclosure/data" TargetMode="External" /><Relationship Id="rId19" Type="http://schemas.openxmlformats.org/officeDocument/2006/relationships/hyperlink" Target="http://www.cnb.cz/en/supervision_financial_market/conduct_of_supervision/supervisory_disclosure/statistical_data/basic_data.html" TargetMode="External" /><Relationship Id="rId20" Type="http://schemas.openxmlformats.org/officeDocument/2006/relationships/hyperlink" Target="http://www.bundesbank.de/sdtf/download/national_data_2009.xls" TargetMode="External" /><Relationship Id="rId21" Type="http://schemas.openxmlformats.org/officeDocument/2006/relationships/hyperlink" Target="http://www.fi.ee/failid/sd/national_data.xls" TargetMode="External" /><Relationship Id="rId22" Type="http://schemas.openxmlformats.org/officeDocument/2006/relationships/hyperlink" Target="http://www.fma.gv.at/cms/op/EN/einzel.html?channel=CH0468" TargetMode="External" /><Relationship Id="rId23" Type="http://schemas.openxmlformats.org/officeDocument/2006/relationships/hyperlink" Target="http://www.bsi.si/iskalniki/nadzorniska-razkritja-en-vsebina.asp?VsebinaId=5849&amp;MapaId=840" TargetMode="External" /><Relationship Id="rId24" Type="http://schemas.openxmlformats.org/officeDocument/2006/relationships/hyperlink" Target="http://www.transparencia.cnmv.bde.es/SD/sd.htm" TargetMode="External" /><Relationship Id="rId25" Type="http://schemas.openxmlformats.org/officeDocument/2006/relationships/hyperlink" Target="http://www.transparencia.cnmv.bde.es/SD/national_data-ES-BE.xls#English!G2" TargetMode="External" /><Relationship Id="rId26" Type="http://schemas.openxmlformats.org/officeDocument/2006/relationships/hyperlink" Target="http://www.transparencia.cnmv.bde.es/SD/national_data-ES-CNMV.xls#English!G2" TargetMode="External" /><Relationship Id="rId27" Type="http://schemas.openxmlformats.org/officeDocument/2006/relationships/hyperlink" Target="http://www.fi.se/upload/90_English/30_Regulations/supervisory_disclosure/Statistics/national-data-2009-supervisory-disclosure.pdf" TargetMode="External" /><Relationship Id="rId28" Type="http://schemas.openxmlformats.org/officeDocument/2006/relationships/comments" Target="../comments2.xml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7" t="s">
        <v>0</v>
      </c>
    </row>
    <row r="2" ht="15.75" customHeight="1">
      <c r="A2" s="18">
        <v>647</v>
      </c>
    </row>
    <row r="3" spans="1:11" ht="75" customHeight="1">
      <c r="A3" s="19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20">
        <v>0.64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21"/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22">
        <v>12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23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23">
        <v>44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23" t="s">
        <v>10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23">
        <v>0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23">
        <v>0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23">
        <v>8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24" t="s">
        <v>11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19"/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25">
        <v>0.92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25">
        <v>0.08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26" t="s">
        <v>12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27">
        <v>0.132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19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28" t="s">
        <v>13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28" t="s">
        <v>13</v>
      </c>
      <c r="B21" s="8"/>
      <c r="C21" s="8"/>
      <c r="F21" s="8"/>
      <c r="G21" s="9"/>
      <c r="H21" s="10"/>
      <c r="I21" s="11"/>
      <c r="J21" s="7"/>
      <c r="K21" s="7"/>
    </row>
    <row r="22" spans="1:11" ht="15.75" customHeight="1">
      <c r="A22" s="28" t="s">
        <v>13</v>
      </c>
      <c r="B22" s="8"/>
      <c r="C22" s="8"/>
      <c r="F22" s="8"/>
      <c r="G22" s="9"/>
      <c r="H22" s="10"/>
      <c r="I22" s="11"/>
      <c r="J22" s="7"/>
      <c r="K22" s="7"/>
    </row>
    <row r="23" spans="1:11" ht="15.75" customHeight="1">
      <c r="A23" s="28"/>
      <c r="B23" s="8"/>
      <c r="C23" s="8"/>
      <c r="F23" s="8"/>
      <c r="G23" s="9"/>
      <c r="H23" s="10"/>
      <c r="I23" s="11"/>
      <c r="J23" s="7"/>
      <c r="K23" s="7"/>
    </row>
    <row r="24" spans="1:11" ht="15.75" customHeight="1">
      <c r="A24" s="28" t="s">
        <v>13</v>
      </c>
      <c r="B24" s="8"/>
      <c r="C24" s="8"/>
      <c r="F24" s="8"/>
      <c r="G24" s="9"/>
      <c r="H24" s="10"/>
      <c r="I24" s="11"/>
      <c r="J24" s="7"/>
      <c r="K24" s="7"/>
    </row>
    <row r="25" spans="1:11" ht="15.75" customHeight="1">
      <c r="A25" s="28" t="s">
        <v>13</v>
      </c>
      <c r="B25" s="8"/>
      <c r="C25" s="8"/>
      <c r="F25" s="8"/>
      <c r="G25" s="9"/>
      <c r="H25" s="10"/>
      <c r="I25" s="11"/>
      <c r="J25" s="7"/>
      <c r="K25" s="7"/>
    </row>
    <row r="26" spans="1:11" ht="15.75" customHeight="1">
      <c r="A26" s="28" t="s">
        <v>13</v>
      </c>
      <c r="B26" s="8"/>
      <c r="C26" s="8"/>
      <c r="F26" s="8"/>
      <c r="G26" s="9"/>
      <c r="H26" s="10"/>
      <c r="I26" s="11"/>
      <c r="J26" s="7"/>
      <c r="K26" s="7"/>
    </row>
    <row r="27" spans="1:11" ht="15.75" customHeight="1">
      <c r="A27" s="28" t="s">
        <v>13</v>
      </c>
      <c r="B27" s="8"/>
      <c r="C27" s="8"/>
      <c r="F27" s="8"/>
      <c r="G27" s="9"/>
      <c r="H27" s="10"/>
      <c r="I27" s="11"/>
      <c r="J27" s="7"/>
      <c r="K27" s="7"/>
    </row>
    <row r="28" spans="1:11" ht="15.75" customHeight="1">
      <c r="A28" s="16"/>
      <c r="B28" s="8"/>
      <c r="C28" s="8"/>
      <c r="F28" s="8"/>
      <c r="G28" s="9"/>
      <c r="H28" s="10"/>
      <c r="I28" s="11"/>
      <c r="J28" s="7"/>
      <c r="K28" s="7"/>
    </row>
    <row r="29" spans="1:11" ht="15.75" customHeight="1" hidden="1">
      <c r="A29" s="16"/>
      <c r="B29" s="12"/>
      <c r="C29" s="12"/>
      <c r="F29" s="12"/>
      <c r="G29" s="13"/>
      <c r="H29" s="13"/>
      <c r="I29" s="14"/>
      <c r="J29" s="15"/>
      <c r="K29" s="15"/>
    </row>
    <row r="30" ht="12.75" customHeight="1">
      <c r="A30" s="16"/>
    </row>
    <row r="31" ht="12.75" customHeight="1">
      <c r="A31" s="16"/>
    </row>
    <row r="32" ht="12.75" customHeight="1">
      <c r="A32" s="1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national_data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59"/>
  <sheetViews>
    <sheetView tabSelected="1" zoomScalePageLayoutView="0" workbookViewId="0" topLeftCell="A1">
      <pane xSplit="2" topLeftCell="O1" activePane="topRight" state="frozen"/>
      <selection pane="topLeft" activeCell="A1" sqref="A1"/>
      <selection pane="topRight" activeCell="Y37" sqref="Y37"/>
    </sheetView>
  </sheetViews>
  <sheetFormatPr defaultColWidth="9.57421875" defaultRowHeight="12.75"/>
  <cols>
    <col min="1" max="2" width="32.8515625" style="56" customWidth="1"/>
    <col min="3" max="4" width="13.421875" style="32" customWidth="1"/>
    <col min="5" max="5" width="13.421875" style="123" customWidth="1"/>
    <col min="6" max="6" width="13.421875" style="32" customWidth="1"/>
    <col min="7" max="7" width="12.57421875" style="32" customWidth="1"/>
    <col min="8" max="8" width="17.00390625" style="148" customWidth="1"/>
    <col min="9" max="9" width="13.421875" style="32" customWidth="1"/>
    <col min="10" max="10" width="12.7109375" style="32" customWidth="1"/>
    <col min="11" max="11" width="13.421875" style="96" customWidth="1"/>
    <col min="12" max="12" width="14.57421875" style="32" customWidth="1"/>
    <col min="13" max="13" width="16.57421875" style="32" customWidth="1"/>
    <col min="14" max="14" width="13.421875" style="96" customWidth="1"/>
    <col min="15" max="15" width="13.421875" style="32" customWidth="1"/>
    <col min="16" max="16" width="13.421875" style="96" customWidth="1"/>
    <col min="17" max="20" width="13.421875" style="32" customWidth="1"/>
    <col min="21" max="21" width="15.7109375" style="32" customWidth="1"/>
    <col min="22" max="23" width="13.421875" style="32" customWidth="1"/>
    <col min="24" max="24" width="15.7109375" style="32" customWidth="1"/>
    <col min="25" max="25" width="13.421875" style="123" customWidth="1"/>
    <col min="26" max="26" width="13.421875" style="32" customWidth="1"/>
    <col min="27" max="27" width="13.28125" style="32" customWidth="1"/>
    <col min="28" max="28" width="13.421875" style="123" customWidth="1"/>
    <col min="29" max="29" width="13.421875" style="127" customWidth="1"/>
    <col min="30" max="31" width="13.421875" style="32" customWidth="1"/>
    <col min="32" max="32" width="13.421875" style="123" customWidth="1"/>
    <col min="33" max="33" width="9.57421875" style="32" customWidth="1"/>
    <col min="34" max="201" width="9.57421875" style="56" customWidth="1"/>
    <col min="202" max="16384" width="9.57421875" style="57" customWidth="1"/>
  </cols>
  <sheetData>
    <row r="1" spans="1:201" s="118" customFormat="1" ht="54" customHeight="1">
      <c r="A1" s="247" t="s">
        <v>14</v>
      </c>
      <c r="B1" s="248"/>
      <c r="C1" s="40" t="s">
        <v>15</v>
      </c>
      <c r="D1" s="112" t="s">
        <v>16</v>
      </c>
      <c r="E1" s="131" t="s">
        <v>17</v>
      </c>
      <c r="F1" s="85" t="s">
        <v>91</v>
      </c>
      <c r="G1" s="85" t="s">
        <v>18</v>
      </c>
      <c r="H1" s="157" t="s">
        <v>19</v>
      </c>
      <c r="I1" s="151" t="s">
        <v>20</v>
      </c>
      <c r="J1" s="116" t="s">
        <v>21</v>
      </c>
      <c r="K1" s="85" t="s">
        <v>92</v>
      </c>
      <c r="L1" s="85" t="s">
        <v>22</v>
      </c>
      <c r="M1" s="134" t="s">
        <v>23</v>
      </c>
      <c r="N1" s="115" t="s">
        <v>60</v>
      </c>
      <c r="O1" s="39" t="s">
        <v>24</v>
      </c>
      <c r="P1" s="39" t="s">
        <v>25</v>
      </c>
      <c r="Q1" s="39" t="s">
        <v>26</v>
      </c>
      <c r="R1" s="116" t="s">
        <v>61</v>
      </c>
      <c r="S1" s="85" t="s">
        <v>28</v>
      </c>
      <c r="T1" s="39" t="s">
        <v>27</v>
      </c>
      <c r="U1" s="150" t="s">
        <v>56</v>
      </c>
      <c r="V1" s="149" t="s">
        <v>29</v>
      </c>
      <c r="W1" s="149" t="s">
        <v>0</v>
      </c>
      <c r="X1" s="39" t="s">
        <v>30</v>
      </c>
      <c r="Y1" s="85" t="s">
        <v>31</v>
      </c>
      <c r="Z1" s="267" t="s">
        <v>32</v>
      </c>
      <c r="AA1" s="39" t="s">
        <v>33</v>
      </c>
      <c r="AB1" s="113" t="s">
        <v>34</v>
      </c>
      <c r="AC1" s="85" t="s">
        <v>71</v>
      </c>
      <c r="AD1" s="149" t="s">
        <v>35</v>
      </c>
      <c r="AE1" s="39" t="s">
        <v>36</v>
      </c>
      <c r="AF1" s="85" t="s">
        <v>37</v>
      </c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</row>
    <row r="2" spans="1:32" ht="15" customHeight="1">
      <c r="A2" s="249" t="s">
        <v>38</v>
      </c>
      <c r="B2" s="250"/>
      <c r="C2" s="178">
        <v>855.1</v>
      </c>
      <c r="D2" s="97">
        <v>104</v>
      </c>
      <c r="E2" s="179">
        <v>30</v>
      </c>
      <c r="F2" s="48" t="s">
        <v>86</v>
      </c>
      <c r="G2" s="107">
        <v>39</v>
      </c>
      <c r="H2" s="158">
        <v>1799</v>
      </c>
      <c r="I2" s="152"/>
      <c r="J2" s="169">
        <v>18</v>
      </c>
      <c r="K2" s="106">
        <v>66</v>
      </c>
      <c r="L2" s="239">
        <v>345</v>
      </c>
      <c r="M2" s="74">
        <v>338</v>
      </c>
      <c r="N2" s="86">
        <v>733</v>
      </c>
      <c r="O2" s="29">
        <v>183</v>
      </c>
      <c r="P2" s="29">
        <v>49</v>
      </c>
      <c r="Q2" s="44">
        <v>788</v>
      </c>
      <c r="R2" s="98">
        <v>18</v>
      </c>
      <c r="S2" s="29">
        <v>149</v>
      </c>
      <c r="T2" s="87">
        <v>21</v>
      </c>
      <c r="U2" s="46" t="s">
        <v>95</v>
      </c>
      <c r="V2" s="29">
        <v>135</v>
      </c>
      <c r="W2" s="29">
        <v>643</v>
      </c>
      <c r="X2" s="180">
        <v>203</v>
      </c>
      <c r="Y2" s="181">
        <v>42</v>
      </c>
      <c r="Z2" s="262">
        <v>120</v>
      </c>
      <c r="AA2" s="29">
        <v>22</v>
      </c>
      <c r="AB2" s="74">
        <v>26</v>
      </c>
      <c r="AC2" s="182">
        <v>362</v>
      </c>
      <c r="AD2" s="29"/>
      <c r="AE2" s="29"/>
      <c r="AF2" s="74">
        <v>228</v>
      </c>
    </row>
    <row r="3" spans="1:32" ht="36" customHeight="1">
      <c r="A3" s="249" t="s">
        <v>39</v>
      </c>
      <c r="B3" s="250"/>
      <c r="C3" s="183">
        <v>1034149</v>
      </c>
      <c r="D3" s="99">
        <v>1217686.08</v>
      </c>
      <c r="E3" s="184">
        <v>36214.56</v>
      </c>
      <c r="F3" s="48">
        <v>123505</v>
      </c>
      <c r="G3" s="185">
        <v>154671.6</v>
      </c>
      <c r="H3" s="158">
        <v>8502838314000</v>
      </c>
      <c r="I3" s="152"/>
      <c r="J3" s="170" t="s">
        <v>117</v>
      </c>
      <c r="K3" s="186">
        <v>490.137</v>
      </c>
      <c r="L3" s="240">
        <v>3142028085</v>
      </c>
      <c r="M3" s="75">
        <v>396674169100</v>
      </c>
      <c r="N3" s="75">
        <v>7175958.021</v>
      </c>
      <c r="O3" s="55">
        <v>115929.57245907535</v>
      </c>
      <c r="P3" s="35">
        <v>1488020</v>
      </c>
      <c r="Q3" s="45">
        <v>3453389.732100002</v>
      </c>
      <c r="R3" s="98" t="s">
        <v>72</v>
      </c>
      <c r="S3" s="120">
        <v>792641.712106848</v>
      </c>
      <c r="T3" s="88">
        <v>26224.301423939094</v>
      </c>
      <c r="U3" s="46" t="s">
        <v>96</v>
      </c>
      <c r="V3" s="29">
        <v>2648109.251</v>
      </c>
      <c r="W3" s="37">
        <v>257382</v>
      </c>
      <c r="X3" s="187">
        <v>515353.72534699977</v>
      </c>
      <c r="Y3" s="188">
        <v>330184</v>
      </c>
      <c r="Z3" s="263">
        <v>1349791</v>
      </c>
      <c r="AA3" s="37">
        <v>51327522</v>
      </c>
      <c r="AB3" s="74">
        <v>53028</v>
      </c>
      <c r="AC3" s="189">
        <v>12702000</v>
      </c>
      <c r="AD3" s="29"/>
      <c r="AE3" s="49"/>
      <c r="AF3" s="175">
        <v>608380</v>
      </c>
    </row>
    <row r="4" spans="1:32" ht="18" customHeight="1">
      <c r="A4" s="249" t="s">
        <v>40</v>
      </c>
      <c r="B4" s="250"/>
      <c r="C4" s="190">
        <v>3.7349</v>
      </c>
      <c r="D4" s="100">
        <v>3.6052</v>
      </c>
      <c r="E4" s="191">
        <v>1.069</v>
      </c>
      <c r="F4" s="69">
        <v>7.287946596642374</v>
      </c>
      <c r="G4" s="192">
        <f>112.9/100</f>
        <v>1.129</v>
      </c>
      <c r="H4" s="159">
        <v>3.532252539880359</v>
      </c>
      <c r="I4" s="152"/>
      <c r="J4" s="165">
        <v>1.5</v>
      </c>
      <c r="K4" s="192" t="s">
        <v>62</v>
      </c>
      <c r="L4" s="121">
        <v>298.9574104</v>
      </c>
      <c r="M4" s="165">
        <v>2.2889450109636447</v>
      </c>
      <c r="N4" s="89">
        <v>5.1061350978</v>
      </c>
      <c r="O4" s="36">
        <v>120.02805026336833</v>
      </c>
      <c r="P4" s="52">
        <v>9.04</v>
      </c>
      <c r="Q4" s="143">
        <f>2.27066727077265/100</f>
        <v>0.0227066727077265</v>
      </c>
      <c r="R4" s="101" t="s">
        <v>73</v>
      </c>
      <c r="S4" s="30">
        <v>20.961910993810136</v>
      </c>
      <c r="T4" s="90">
        <v>1.404</v>
      </c>
      <c r="U4" s="46" t="s">
        <v>97</v>
      </c>
      <c r="V4" s="29">
        <v>4.6297</v>
      </c>
      <c r="W4" s="242">
        <v>0.787</v>
      </c>
      <c r="X4" s="193">
        <v>3.1501724702956184</v>
      </c>
      <c r="Y4" s="194">
        <v>0.672</v>
      </c>
      <c r="Z4" s="264">
        <v>4.516837545731959</v>
      </c>
      <c r="AA4" s="58">
        <v>147.1</v>
      </c>
      <c r="AB4" s="195">
        <v>0.8373071263002988</v>
      </c>
      <c r="AC4" s="196">
        <v>9.986548946985168</v>
      </c>
      <c r="AD4" s="29"/>
      <c r="AE4" s="59"/>
      <c r="AF4" s="197">
        <v>2.74</v>
      </c>
    </row>
    <row r="5" spans="1:32" ht="19.5" customHeight="1">
      <c r="A5" s="245" t="s">
        <v>41</v>
      </c>
      <c r="B5" s="246"/>
      <c r="C5" s="176"/>
      <c r="D5" s="130"/>
      <c r="E5" s="198"/>
      <c r="F5" s="42"/>
      <c r="G5" s="199"/>
      <c r="H5" s="200"/>
      <c r="I5" s="153"/>
      <c r="J5" s="154"/>
      <c r="K5" s="201"/>
      <c r="L5" s="43"/>
      <c r="M5" s="74"/>
      <c r="N5" s="76"/>
      <c r="O5" s="43"/>
      <c r="P5" s="43"/>
      <c r="Q5" s="43"/>
      <c r="R5" s="133"/>
      <c r="S5" s="43"/>
      <c r="T5" s="91"/>
      <c r="U5" s="50"/>
      <c r="V5" s="43"/>
      <c r="W5" s="43"/>
      <c r="X5" s="43"/>
      <c r="Y5" s="76"/>
      <c r="Z5" s="265"/>
      <c r="AA5" s="43"/>
      <c r="AB5" s="76"/>
      <c r="AC5" s="202"/>
      <c r="AD5" s="43"/>
      <c r="AE5" s="43"/>
      <c r="AF5" s="76"/>
    </row>
    <row r="6" spans="1:32" ht="15" customHeight="1">
      <c r="A6" s="243" t="s">
        <v>54</v>
      </c>
      <c r="B6" s="34" t="s">
        <v>42</v>
      </c>
      <c r="C6" s="203">
        <v>29</v>
      </c>
      <c r="D6" s="74">
        <v>47</v>
      </c>
      <c r="E6" s="179">
        <v>4</v>
      </c>
      <c r="F6" s="47">
        <v>8</v>
      </c>
      <c r="G6" s="107">
        <v>18</v>
      </c>
      <c r="H6" s="160" t="s">
        <v>116</v>
      </c>
      <c r="I6" s="152"/>
      <c r="J6" s="74">
        <v>11</v>
      </c>
      <c r="K6" s="186">
        <v>25</v>
      </c>
      <c r="L6" s="119">
        <v>81</v>
      </c>
      <c r="M6" s="74">
        <v>21</v>
      </c>
      <c r="N6" s="74">
        <v>58</v>
      </c>
      <c r="O6" s="29">
        <v>10</v>
      </c>
      <c r="P6" s="29">
        <v>33</v>
      </c>
      <c r="Q6" s="44">
        <v>72</v>
      </c>
      <c r="R6" s="98">
        <v>8</v>
      </c>
      <c r="S6" s="29">
        <v>32</v>
      </c>
      <c r="T6" s="87">
        <v>6</v>
      </c>
      <c r="U6" s="51" t="s">
        <v>98</v>
      </c>
      <c r="V6" s="29">
        <v>35</v>
      </c>
      <c r="W6" s="29">
        <v>18</v>
      </c>
      <c r="X6" s="204">
        <v>35</v>
      </c>
      <c r="Y6" s="181">
        <v>10</v>
      </c>
      <c r="Z6" s="262">
        <v>22</v>
      </c>
      <c r="AA6" s="33">
        <v>3</v>
      </c>
      <c r="AB6" s="74">
        <v>11</v>
      </c>
      <c r="AC6" s="182">
        <v>82</v>
      </c>
      <c r="AD6" s="29"/>
      <c r="AE6" s="29"/>
      <c r="AF6" s="175">
        <v>18</v>
      </c>
    </row>
    <row r="7" spans="1:32" ht="15" customHeight="1">
      <c r="A7" s="244"/>
      <c r="B7" s="34" t="s">
        <v>43</v>
      </c>
      <c r="C7" s="183">
        <v>11127.647</v>
      </c>
      <c r="D7" s="102">
        <v>41037.5</v>
      </c>
      <c r="E7" s="184">
        <v>1612.902</v>
      </c>
      <c r="F7" s="48">
        <v>1121</v>
      </c>
      <c r="G7" s="185">
        <v>18754.3</v>
      </c>
      <c r="H7" s="160" t="s">
        <v>116</v>
      </c>
      <c r="I7" s="152"/>
      <c r="J7" s="170" t="s">
        <v>118</v>
      </c>
      <c r="K7" s="186" t="s">
        <v>63</v>
      </c>
      <c r="L7" s="119">
        <v>213026446</v>
      </c>
      <c r="M7" s="75">
        <v>17299050700</v>
      </c>
      <c r="N7" s="92">
        <v>120138.324</v>
      </c>
      <c r="O7" s="55">
        <v>8502.853020327397</v>
      </c>
      <c r="P7" s="29" t="s">
        <v>13</v>
      </c>
      <c r="Q7" s="45">
        <v>263988</v>
      </c>
      <c r="R7" s="103" t="s">
        <v>74</v>
      </c>
      <c r="S7" s="120">
        <v>112835.6</v>
      </c>
      <c r="T7" s="88">
        <v>3652.629352883124</v>
      </c>
      <c r="U7" s="51" t="s">
        <v>99</v>
      </c>
      <c r="V7" s="29">
        <v>63583</v>
      </c>
      <c r="W7" s="37">
        <v>13255</v>
      </c>
      <c r="X7" s="204">
        <v>33138</v>
      </c>
      <c r="Y7" s="75">
        <v>24199</v>
      </c>
      <c r="Z7" s="263">
        <v>57873</v>
      </c>
      <c r="AA7" s="37">
        <v>496519</v>
      </c>
      <c r="AB7" s="74">
        <v>3774</v>
      </c>
      <c r="AC7" s="205">
        <v>2121000</v>
      </c>
      <c r="AD7" s="29"/>
      <c r="AE7" s="29"/>
      <c r="AF7" s="175">
        <v>77526</v>
      </c>
    </row>
    <row r="8" spans="1:32" ht="15" customHeight="1">
      <c r="A8" s="244"/>
      <c r="B8" s="34" t="s">
        <v>44</v>
      </c>
      <c r="C8" s="206">
        <v>48</v>
      </c>
      <c r="D8" s="74">
        <v>20</v>
      </c>
      <c r="E8" s="179">
        <v>13</v>
      </c>
      <c r="F8" s="47">
        <v>7</v>
      </c>
      <c r="G8" s="106">
        <v>16</v>
      </c>
      <c r="H8" s="158">
        <v>44</v>
      </c>
      <c r="I8" s="152"/>
      <c r="J8" s="169">
        <v>4</v>
      </c>
      <c r="K8" s="186">
        <v>7</v>
      </c>
      <c r="L8" s="119">
        <v>34</v>
      </c>
      <c r="M8" s="74">
        <v>4</v>
      </c>
      <c r="N8" s="74">
        <v>79</v>
      </c>
      <c r="O8" s="29">
        <v>18</v>
      </c>
      <c r="P8" s="29">
        <v>22</v>
      </c>
      <c r="Q8" s="47">
        <v>16</v>
      </c>
      <c r="R8" s="98">
        <v>4</v>
      </c>
      <c r="S8" s="29">
        <v>82</v>
      </c>
      <c r="T8" s="87">
        <v>5</v>
      </c>
      <c r="U8" s="51" t="s">
        <v>100</v>
      </c>
      <c r="V8" s="29">
        <v>9</v>
      </c>
      <c r="W8" s="35">
        <v>30</v>
      </c>
      <c r="X8" s="204">
        <v>23</v>
      </c>
      <c r="Y8" s="74">
        <v>22</v>
      </c>
      <c r="Z8" s="263">
        <v>4</v>
      </c>
      <c r="AA8" s="37" t="s">
        <v>123</v>
      </c>
      <c r="AB8" s="74">
        <v>11</v>
      </c>
      <c r="AC8" s="205">
        <v>21</v>
      </c>
      <c r="AD8" s="29"/>
      <c r="AE8" s="35"/>
      <c r="AF8" s="175">
        <v>32</v>
      </c>
    </row>
    <row r="9" spans="1:32" ht="20.25" customHeight="1">
      <c r="A9" s="243"/>
      <c r="B9" s="34" t="s">
        <v>45</v>
      </c>
      <c r="C9" s="183">
        <v>151569.355</v>
      </c>
      <c r="D9" s="102">
        <v>605839.12</v>
      </c>
      <c r="E9" s="184">
        <v>27839.54</v>
      </c>
      <c r="F9" s="48">
        <v>36161</v>
      </c>
      <c r="G9" s="185">
        <v>124903.5</v>
      </c>
      <c r="H9" s="158">
        <v>643936752000</v>
      </c>
      <c r="I9" s="152"/>
      <c r="J9" s="170" t="s">
        <v>119</v>
      </c>
      <c r="K9" s="186" t="s">
        <v>64</v>
      </c>
      <c r="L9" s="119">
        <v>106486161</v>
      </c>
      <c r="M9" s="75">
        <v>252268076899.99997</v>
      </c>
      <c r="N9" s="75">
        <v>504971.745</v>
      </c>
      <c r="O9" s="55">
        <v>61174.17521136895</v>
      </c>
      <c r="P9" s="35">
        <v>484645</v>
      </c>
      <c r="Q9" s="45">
        <v>245409.70260000002</v>
      </c>
      <c r="R9" s="98" t="s">
        <v>75</v>
      </c>
      <c r="S9" s="120">
        <v>606676.1</v>
      </c>
      <c r="T9" s="88">
        <v>15170.78246158184</v>
      </c>
      <c r="U9" s="51" t="s">
        <v>101</v>
      </c>
      <c r="V9" s="29">
        <v>13961</v>
      </c>
      <c r="W9" s="35">
        <v>144433</v>
      </c>
      <c r="X9" s="204">
        <v>86356.68143300002</v>
      </c>
      <c r="Y9" s="75">
        <v>254354</v>
      </c>
      <c r="Z9" s="263">
        <v>4035</v>
      </c>
      <c r="AA9" s="37" t="s">
        <v>123</v>
      </c>
      <c r="AB9" s="74">
        <v>46036</v>
      </c>
      <c r="AC9" s="205">
        <v>564000</v>
      </c>
      <c r="AD9" s="29"/>
      <c r="AE9" s="49"/>
      <c r="AF9" s="175">
        <v>77876</v>
      </c>
    </row>
    <row r="10" spans="1:32" ht="15" customHeight="1">
      <c r="A10" s="243" t="s">
        <v>55</v>
      </c>
      <c r="B10" s="34" t="s">
        <v>42</v>
      </c>
      <c r="C10" s="35">
        <v>0</v>
      </c>
      <c r="D10" s="74">
        <v>9</v>
      </c>
      <c r="E10" s="179">
        <v>2</v>
      </c>
      <c r="F10" s="47">
        <v>15</v>
      </c>
      <c r="G10" s="106">
        <v>0</v>
      </c>
      <c r="H10" s="158">
        <v>10</v>
      </c>
      <c r="I10" s="152"/>
      <c r="J10" s="74">
        <v>0</v>
      </c>
      <c r="K10" s="186">
        <v>5</v>
      </c>
      <c r="L10" s="119">
        <v>8</v>
      </c>
      <c r="M10" s="74"/>
      <c r="N10" s="74">
        <v>39</v>
      </c>
      <c r="O10" s="29">
        <v>0</v>
      </c>
      <c r="P10" s="29">
        <v>1</v>
      </c>
      <c r="Q10" s="44">
        <v>10</v>
      </c>
      <c r="R10" s="104">
        <v>0</v>
      </c>
      <c r="S10" s="29">
        <v>7</v>
      </c>
      <c r="T10" s="87">
        <v>0</v>
      </c>
      <c r="U10" s="51" t="s">
        <v>102</v>
      </c>
      <c r="V10" s="29">
        <v>5</v>
      </c>
      <c r="W10" s="29">
        <v>0</v>
      </c>
      <c r="X10" s="204">
        <v>2</v>
      </c>
      <c r="Y10" s="74">
        <v>0</v>
      </c>
      <c r="Z10" s="262">
        <v>5</v>
      </c>
      <c r="AA10" s="37" t="s">
        <v>123</v>
      </c>
      <c r="AB10" s="74">
        <v>0</v>
      </c>
      <c r="AC10" s="182">
        <v>77</v>
      </c>
      <c r="AD10" s="29"/>
      <c r="AE10" s="29"/>
      <c r="AF10" s="207">
        <v>0</v>
      </c>
    </row>
    <row r="11" spans="1:32" ht="15" customHeight="1">
      <c r="A11" s="244"/>
      <c r="B11" s="34" t="s">
        <v>43</v>
      </c>
      <c r="C11" s="35">
        <v>0</v>
      </c>
      <c r="D11" s="102">
        <v>46521.677</v>
      </c>
      <c r="E11" s="208">
        <v>218.675</v>
      </c>
      <c r="F11" s="48">
        <v>5271</v>
      </c>
      <c r="G11" s="106">
        <v>0</v>
      </c>
      <c r="H11" s="158">
        <v>8381890000</v>
      </c>
      <c r="I11" s="152"/>
      <c r="J11" s="74">
        <v>0</v>
      </c>
      <c r="K11" s="186">
        <v>851</v>
      </c>
      <c r="L11" s="119">
        <v>6262210</v>
      </c>
      <c r="M11" s="74"/>
      <c r="N11" s="75">
        <v>22301.213</v>
      </c>
      <c r="O11" s="29">
        <v>0</v>
      </c>
      <c r="P11" s="29" t="s">
        <v>13</v>
      </c>
      <c r="Q11" s="45">
        <v>6694</v>
      </c>
      <c r="R11" s="98">
        <v>0</v>
      </c>
      <c r="S11" s="120">
        <v>18987.6</v>
      </c>
      <c r="T11" s="88">
        <v>0</v>
      </c>
      <c r="U11" s="51" t="s">
        <v>103</v>
      </c>
      <c r="V11" s="29">
        <v>1345</v>
      </c>
      <c r="W11" s="29">
        <v>0</v>
      </c>
      <c r="X11" s="187">
        <v>104.991895</v>
      </c>
      <c r="Y11" s="74">
        <v>0</v>
      </c>
      <c r="Z11" s="263">
        <v>8414</v>
      </c>
      <c r="AA11" s="37" t="s">
        <v>123</v>
      </c>
      <c r="AB11" s="74">
        <v>0</v>
      </c>
      <c r="AC11" s="205">
        <v>972000</v>
      </c>
      <c r="AD11" s="29"/>
      <c r="AE11" s="44"/>
      <c r="AF11" s="207">
        <v>0</v>
      </c>
    </row>
    <row r="12" spans="1:32" ht="15" customHeight="1">
      <c r="A12" s="244"/>
      <c r="B12" s="34" t="s">
        <v>44</v>
      </c>
      <c r="C12" s="209">
        <v>9</v>
      </c>
      <c r="D12" s="74">
        <v>7</v>
      </c>
      <c r="E12" s="179">
        <v>3</v>
      </c>
      <c r="F12" s="47">
        <v>1</v>
      </c>
      <c r="G12" s="106">
        <v>2</v>
      </c>
      <c r="H12" s="158">
        <v>37</v>
      </c>
      <c r="I12" s="152"/>
      <c r="J12" s="74">
        <v>0</v>
      </c>
      <c r="K12" s="186">
        <v>0</v>
      </c>
      <c r="L12" s="119">
        <v>10</v>
      </c>
      <c r="M12" s="74"/>
      <c r="N12" s="74">
        <v>75</v>
      </c>
      <c r="O12" s="29">
        <v>4</v>
      </c>
      <c r="P12" s="29">
        <v>16</v>
      </c>
      <c r="Q12" s="47">
        <v>6</v>
      </c>
      <c r="R12" s="98">
        <v>0</v>
      </c>
      <c r="S12" s="29">
        <v>28</v>
      </c>
      <c r="T12" s="87">
        <v>5</v>
      </c>
      <c r="U12" s="51" t="s">
        <v>102</v>
      </c>
      <c r="V12" s="29">
        <v>14</v>
      </c>
      <c r="W12" s="29">
        <v>6</v>
      </c>
      <c r="X12" s="204">
        <v>6</v>
      </c>
      <c r="Y12" s="74">
        <v>1</v>
      </c>
      <c r="Z12" s="262">
        <v>3</v>
      </c>
      <c r="AA12" s="37" t="s">
        <v>123</v>
      </c>
      <c r="AB12" s="74">
        <v>0</v>
      </c>
      <c r="AC12" s="205">
        <v>68</v>
      </c>
      <c r="AD12" s="29"/>
      <c r="AE12" s="35"/>
      <c r="AF12" s="207">
        <v>0</v>
      </c>
    </row>
    <row r="13" spans="1:32" ht="15" customHeight="1">
      <c r="A13" s="244"/>
      <c r="B13" s="34" t="s">
        <v>45</v>
      </c>
      <c r="C13" s="183">
        <v>50471.538</v>
      </c>
      <c r="D13" s="102">
        <v>38284.243</v>
      </c>
      <c r="E13" s="208">
        <v>762.315</v>
      </c>
      <c r="F13" s="47" t="s">
        <v>87</v>
      </c>
      <c r="G13" s="185">
        <v>5154.1</v>
      </c>
      <c r="H13" s="158">
        <v>103169415000</v>
      </c>
      <c r="I13" s="152"/>
      <c r="J13" s="166">
        <v>0</v>
      </c>
      <c r="K13" s="186">
        <v>0</v>
      </c>
      <c r="L13" s="119">
        <v>9078068</v>
      </c>
      <c r="M13" s="74"/>
      <c r="N13" s="75">
        <v>219081.456</v>
      </c>
      <c r="O13" s="55">
        <v>3919.0573844216588</v>
      </c>
      <c r="P13" s="35">
        <v>391611</v>
      </c>
      <c r="Q13" s="45">
        <v>14667.079399999999</v>
      </c>
      <c r="R13" s="98">
        <v>0</v>
      </c>
      <c r="S13" s="120">
        <v>54142.4</v>
      </c>
      <c r="T13" s="88">
        <v>1469.0469476949104</v>
      </c>
      <c r="U13" s="51" t="s">
        <v>104</v>
      </c>
      <c r="V13" s="29">
        <v>39515</v>
      </c>
      <c r="W13" s="35">
        <v>18083</v>
      </c>
      <c r="X13" s="204">
        <v>6005</v>
      </c>
      <c r="Y13" s="75">
        <v>1303</v>
      </c>
      <c r="Z13" s="262">
        <v>4025</v>
      </c>
      <c r="AA13" s="37" t="s">
        <v>123</v>
      </c>
      <c r="AB13" s="74">
        <v>0</v>
      </c>
      <c r="AC13" s="205">
        <v>1782000</v>
      </c>
      <c r="AD13" s="29"/>
      <c r="AE13" s="49"/>
      <c r="AF13" s="210">
        <v>0</v>
      </c>
    </row>
    <row r="14" spans="1:32" ht="23.25" customHeight="1">
      <c r="A14" s="245" t="s">
        <v>58</v>
      </c>
      <c r="B14" s="246"/>
      <c r="C14" s="176"/>
      <c r="D14" s="130"/>
      <c r="E14" s="198"/>
      <c r="F14" s="42"/>
      <c r="G14" s="211"/>
      <c r="H14" s="212"/>
      <c r="I14" s="153"/>
      <c r="J14" s="154"/>
      <c r="K14" s="213"/>
      <c r="L14" s="43"/>
      <c r="M14" s="74"/>
      <c r="N14" s="76"/>
      <c r="O14" s="43"/>
      <c r="P14" s="43"/>
      <c r="Q14" s="43"/>
      <c r="R14" s="133"/>
      <c r="S14" s="43"/>
      <c r="T14" s="91"/>
      <c r="U14" s="50"/>
      <c r="V14" s="43"/>
      <c r="W14" s="43"/>
      <c r="X14" s="43"/>
      <c r="Y14" s="76"/>
      <c r="Z14" s="265"/>
      <c r="AA14" s="43"/>
      <c r="AB14" s="76"/>
      <c r="AC14" s="202"/>
      <c r="AD14" s="43"/>
      <c r="AE14" s="43"/>
      <c r="AF14" s="76"/>
    </row>
    <row r="15" spans="1:32" ht="15" customHeight="1">
      <c r="A15" s="249" t="s">
        <v>46</v>
      </c>
      <c r="B15" s="251"/>
      <c r="C15" s="214">
        <v>74.5</v>
      </c>
      <c r="D15" s="89">
        <v>0.7738</v>
      </c>
      <c r="E15" s="191">
        <v>0.8233</v>
      </c>
      <c r="F15" s="69">
        <v>0.9149660852707348</v>
      </c>
      <c r="G15" s="192">
        <f>88/100</f>
        <v>0.88</v>
      </c>
      <c r="H15" s="215">
        <v>0.7449391255207943</v>
      </c>
      <c r="I15" s="152"/>
      <c r="J15" s="165">
        <v>0.72</v>
      </c>
      <c r="K15" s="216" t="s">
        <v>65</v>
      </c>
      <c r="L15" s="121">
        <v>76.340603334</v>
      </c>
      <c r="M15" s="165">
        <v>0.9376006314477223</v>
      </c>
      <c r="N15" s="89">
        <v>0.8157385013</v>
      </c>
      <c r="O15" s="59">
        <v>84.11197217555795</v>
      </c>
      <c r="P15" s="36">
        <v>0.7561014746060976</v>
      </c>
      <c r="Q15" s="71">
        <v>0.7576642224153379</v>
      </c>
      <c r="R15" s="101" t="s">
        <v>76</v>
      </c>
      <c r="S15" s="31">
        <v>0.8801051603325234</v>
      </c>
      <c r="T15" s="93">
        <v>0.787</v>
      </c>
      <c r="U15" s="51" t="s">
        <v>105</v>
      </c>
      <c r="V15" s="29">
        <v>0.8341667992610476</v>
      </c>
      <c r="W15" s="52">
        <v>0.9</v>
      </c>
      <c r="X15" s="193">
        <v>0.7455240914690677</v>
      </c>
      <c r="Y15" s="89">
        <v>0.7856</v>
      </c>
      <c r="Z15" s="264">
        <v>0.856</v>
      </c>
      <c r="AA15" s="38">
        <v>0.769</v>
      </c>
      <c r="AB15" s="217">
        <v>0.9112769018022137</v>
      </c>
      <c r="AC15" s="218">
        <v>0.7826661149986863</v>
      </c>
      <c r="AD15" s="29"/>
      <c r="AE15" s="59"/>
      <c r="AF15" s="219">
        <v>0.818</v>
      </c>
    </row>
    <row r="16" spans="1:32" ht="15" customHeight="1">
      <c r="A16" s="249" t="s">
        <v>47</v>
      </c>
      <c r="B16" s="250"/>
      <c r="C16" s="214">
        <v>24.91</v>
      </c>
      <c r="D16" s="89">
        <v>0.2378</v>
      </c>
      <c r="E16" s="191">
        <v>0.1767</v>
      </c>
      <c r="F16" s="69">
        <v>0.10203278954720553</v>
      </c>
      <c r="G16" s="192">
        <f>12/100</f>
        <v>0.12</v>
      </c>
      <c r="H16" s="159">
        <v>0.25161673262878687</v>
      </c>
      <c r="I16" s="152"/>
      <c r="J16" s="165">
        <v>0.28</v>
      </c>
      <c r="K16" s="216" t="s">
        <v>66</v>
      </c>
      <c r="L16" s="121">
        <v>23.659350661</v>
      </c>
      <c r="M16" s="197">
        <v>0.06239936855227765</v>
      </c>
      <c r="N16" s="89">
        <v>0.2586142137</v>
      </c>
      <c r="O16" s="59">
        <v>15.676766891157131</v>
      </c>
      <c r="P16" s="36">
        <v>0.24127349557785202</v>
      </c>
      <c r="Q16" s="70">
        <v>0.20748602049230777</v>
      </c>
      <c r="R16" s="101" t="s">
        <v>77</v>
      </c>
      <c r="S16" s="30">
        <v>0.1222617348101754</v>
      </c>
      <c r="T16" s="93">
        <v>0.213</v>
      </c>
      <c r="U16" s="51" t="s">
        <v>106</v>
      </c>
      <c r="V16" s="29">
        <v>0.16583318624116133</v>
      </c>
      <c r="W16" s="52">
        <v>0.1</v>
      </c>
      <c r="X16" s="193">
        <v>0.264955706253508</v>
      </c>
      <c r="Y16" s="89">
        <v>0.2144</v>
      </c>
      <c r="Z16" s="264">
        <v>0.2201</v>
      </c>
      <c r="AA16" s="38">
        <v>0.231</v>
      </c>
      <c r="AB16" s="217">
        <v>0.08514400303757247</v>
      </c>
      <c r="AC16" s="218">
        <v>0.3192553198923464</v>
      </c>
      <c r="AD16" s="29"/>
      <c r="AE16" s="36"/>
      <c r="AF16" s="220">
        <v>0.182</v>
      </c>
    </row>
    <row r="17" spans="1:32" ht="21">
      <c r="A17" s="252" t="s">
        <v>57</v>
      </c>
      <c r="B17" s="253"/>
      <c r="C17" s="183">
        <v>40135.319</v>
      </c>
      <c r="D17" s="102">
        <v>34480.95</v>
      </c>
      <c r="E17" s="184">
        <v>3358.61</v>
      </c>
      <c r="F17" s="48">
        <v>5476</v>
      </c>
      <c r="G17" s="185">
        <v>5820.3</v>
      </c>
      <c r="H17" s="161">
        <v>238627039000</v>
      </c>
      <c r="I17" s="152"/>
      <c r="J17" s="170" t="s">
        <v>120</v>
      </c>
      <c r="K17" s="221" t="s">
        <v>67</v>
      </c>
      <c r="L17" s="119">
        <v>162964197</v>
      </c>
      <c r="M17" s="75">
        <v>11859891631.700003</v>
      </c>
      <c r="N17" s="75">
        <v>197326.80178</v>
      </c>
      <c r="O17" s="55"/>
      <c r="P17" s="35">
        <v>47552</v>
      </c>
      <c r="Q17" s="48">
        <v>136486.51899999997</v>
      </c>
      <c r="R17" s="98" t="s">
        <v>78</v>
      </c>
      <c r="S17" s="120">
        <v>18043.00158385</v>
      </c>
      <c r="T17" s="88">
        <v>1673.8023403355419</v>
      </c>
      <c r="U17" s="53" t="s">
        <v>107</v>
      </c>
      <c r="V17" s="29">
        <v>73783.847</v>
      </c>
      <c r="W17" s="37">
        <v>13691</v>
      </c>
      <c r="X17" s="187">
        <v>26337</v>
      </c>
      <c r="Y17" s="75">
        <v>15945</v>
      </c>
      <c r="Z17" s="263">
        <v>42646</v>
      </c>
      <c r="AA17" s="37">
        <v>3193670</v>
      </c>
      <c r="AB17" s="94">
        <v>2663.9973882276</v>
      </c>
      <c r="AC17" s="205">
        <v>3501000</v>
      </c>
      <c r="AD17" s="29"/>
      <c r="AE17" s="29"/>
      <c r="AF17" s="175">
        <v>287587</v>
      </c>
    </row>
    <row r="18" spans="1:32" ht="15" customHeight="1">
      <c r="A18" s="249" t="s">
        <v>48</v>
      </c>
      <c r="B18" s="250"/>
      <c r="C18" s="214">
        <v>18.59</v>
      </c>
      <c r="D18" s="89">
        <v>0.1708</v>
      </c>
      <c r="E18" s="191">
        <v>0.1704</v>
      </c>
      <c r="F18" s="69">
        <v>0.11273371918294667</v>
      </c>
      <c r="G18" s="192">
        <f>14/100</f>
        <v>0.14</v>
      </c>
      <c r="H18" s="162">
        <v>14.285006285477984</v>
      </c>
      <c r="I18" s="152"/>
      <c r="J18" s="171">
        <v>0.22</v>
      </c>
      <c r="K18" s="216" t="s">
        <v>68</v>
      </c>
      <c r="L18" s="121">
        <v>12.232813103</v>
      </c>
      <c r="M18" s="197">
        <v>0.14939620238486329</v>
      </c>
      <c r="N18" s="89">
        <v>0.1237298529</v>
      </c>
      <c r="O18" s="59">
        <v>13.118902476776482</v>
      </c>
      <c r="P18" s="36">
        <v>0.12852340923751587</v>
      </c>
      <c r="Q18" s="71">
        <v>0.18147271344798532</v>
      </c>
      <c r="R18" s="105" t="s">
        <v>79</v>
      </c>
      <c r="S18" s="31">
        <v>0.19281686810112514</v>
      </c>
      <c r="T18" s="93">
        <v>0.137</v>
      </c>
      <c r="U18" s="51" t="s">
        <v>108</v>
      </c>
      <c r="V18" s="29">
        <v>14.96</v>
      </c>
      <c r="W18" s="36">
        <v>0.1329</v>
      </c>
      <c r="X18" s="193" t="s">
        <v>93</v>
      </c>
      <c r="Y18" s="89">
        <v>0.1467</v>
      </c>
      <c r="Z18" s="262">
        <v>2.41</v>
      </c>
      <c r="AA18" s="38">
        <v>0.1156</v>
      </c>
      <c r="AB18" s="217">
        <v>0.1257050541715432</v>
      </c>
      <c r="AC18" s="217">
        <v>1.8477056876368818</v>
      </c>
      <c r="AD18" s="29"/>
      <c r="AE18" s="59"/>
      <c r="AF18" s="222">
        <v>0.132</v>
      </c>
    </row>
    <row r="19" spans="1:32" ht="19.5" customHeight="1">
      <c r="A19" s="245" t="s">
        <v>49</v>
      </c>
      <c r="B19" s="246"/>
      <c r="C19" s="177"/>
      <c r="D19" s="76"/>
      <c r="E19" s="198"/>
      <c r="F19" s="42"/>
      <c r="G19" s="145"/>
      <c r="H19" s="212"/>
      <c r="I19" s="154"/>
      <c r="J19" s="154"/>
      <c r="K19" s="213"/>
      <c r="L19" s="43"/>
      <c r="M19" s="74"/>
      <c r="N19" s="76"/>
      <c r="O19" s="43"/>
      <c r="P19" s="43"/>
      <c r="Q19" s="43"/>
      <c r="R19" s="133"/>
      <c r="S19" s="43"/>
      <c r="T19" s="91"/>
      <c r="U19" s="54"/>
      <c r="V19" s="43" t="s">
        <v>13</v>
      </c>
      <c r="W19" s="43"/>
      <c r="X19" s="43"/>
      <c r="Y19" s="76"/>
      <c r="Z19" s="265"/>
      <c r="AA19" s="43"/>
      <c r="AB19" s="76"/>
      <c r="AC19" s="202"/>
      <c r="AD19" s="43"/>
      <c r="AE19" s="43"/>
      <c r="AF19" s="76"/>
    </row>
    <row r="20" spans="1:32" ht="15" customHeight="1">
      <c r="A20" s="249" t="s">
        <v>38</v>
      </c>
      <c r="B20" s="250"/>
      <c r="C20" s="206">
        <v>30</v>
      </c>
      <c r="D20" s="97">
        <v>65</v>
      </c>
      <c r="E20" s="179" t="s">
        <v>13</v>
      </c>
      <c r="F20" s="47" t="s">
        <v>88</v>
      </c>
      <c r="G20" s="119">
        <v>38</v>
      </c>
      <c r="H20" s="163">
        <v>38</v>
      </c>
      <c r="I20" s="152"/>
      <c r="J20" s="169">
        <v>7</v>
      </c>
      <c r="K20" s="216" t="s">
        <v>69</v>
      </c>
      <c r="L20" s="241">
        <v>125</v>
      </c>
      <c r="M20" s="74">
        <v>46</v>
      </c>
      <c r="N20" s="74">
        <v>144</v>
      </c>
      <c r="O20" s="29">
        <v>30</v>
      </c>
      <c r="P20" s="78">
        <v>141</v>
      </c>
      <c r="Q20" s="44">
        <v>115</v>
      </c>
      <c r="R20" s="98">
        <v>21</v>
      </c>
      <c r="S20" s="74"/>
      <c r="T20" s="87">
        <v>7</v>
      </c>
      <c r="U20" s="140" t="s">
        <v>109</v>
      </c>
      <c r="V20" s="29" t="s">
        <v>13</v>
      </c>
      <c r="W20" s="74" t="s">
        <v>13</v>
      </c>
      <c r="X20" s="204">
        <v>39</v>
      </c>
      <c r="Y20" s="74" t="s">
        <v>13</v>
      </c>
      <c r="Z20" s="262">
        <v>129</v>
      </c>
      <c r="AA20" s="37" t="s">
        <v>123</v>
      </c>
      <c r="AB20" s="74">
        <v>18</v>
      </c>
      <c r="AC20" s="205">
        <v>2274</v>
      </c>
      <c r="AD20" s="29"/>
      <c r="AE20" s="60"/>
      <c r="AF20" s="74">
        <v>53</v>
      </c>
    </row>
    <row r="21" spans="1:32" ht="15" customHeight="1">
      <c r="A21" s="249" t="s">
        <v>39</v>
      </c>
      <c r="B21" s="250"/>
      <c r="C21" s="206">
        <v>642.29</v>
      </c>
      <c r="D21" s="99">
        <v>2358.106</v>
      </c>
      <c r="E21" s="179" t="s">
        <v>13</v>
      </c>
      <c r="F21" s="48">
        <v>5395</v>
      </c>
      <c r="G21" s="185">
        <v>993.8</v>
      </c>
      <c r="H21" s="158">
        <v>4813984000</v>
      </c>
      <c r="I21" s="152"/>
      <c r="J21" s="170" t="s">
        <v>121</v>
      </c>
      <c r="K21" s="216" t="s">
        <v>69</v>
      </c>
      <c r="L21" s="107">
        <v>14680639</v>
      </c>
      <c r="M21" s="75">
        <v>262156917.19999996</v>
      </c>
      <c r="N21" s="75">
        <v>330195.732</v>
      </c>
      <c r="O21" s="73">
        <v>486.28551799604253</v>
      </c>
      <c r="P21" s="79">
        <v>32903</v>
      </c>
      <c r="Q21" s="37">
        <v>2091.3256999999967</v>
      </c>
      <c r="R21" s="101" t="s">
        <v>80</v>
      </c>
      <c r="S21" s="74"/>
      <c r="T21" s="88">
        <v>4.924009586916678</v>
      </c>
      <c r="U21" s="140" t="s">
        <v>110</v>
      </c>
      <c r="V21" s="29" t="s">
        <v>13</v>
      </c>
      <c r="W21" s="74" t="s">
        <v>13</v>
      </c>
      <c r="X21" s="204">
        <v>412.171747</v>
      </c>
      <c r="Y21" s="74" t="s">
        <v>13</v>
      </c>
      <c r="Z21" s="263">
        <v>3637</v>
      </c>
      <c r="AA21" s="37" t="s">
        <v>123</v>
      </c>
      <c r="AB21" s="94">
        <v>64.58574</v>
      </c>
      <c r="AC21" s="205">
        <v>2327000</v>
      </c>
      <c r="AD21" s="29"/>
      <c r="AE21" s="29"/>
      <c r="AF21" s="175">
        <f>16059593/8.315</f>
        <v>1931400.2405291642</v>
      </c>
    </row>
    <row r="22" spans="1:32" ht="15" customHeight="1">
      <c r="A22" s="249" t="s">
        <v>40</v>
      </c>
      <c r="B22" s="250"/>
      <c r="C22" s="223">
        <v>0.23</v>
      </c>
      <c r="D22" s="100">
        <v>0.007</v>
      </c>
      <c r="E22" s="179" t="s">
        <v>13</v>
      </c>
      <c r="F22" s="69">
        <v>0.31836986988463695</v>
      </c>
      <c r="G22" s="185">
        <v>0.7253455558006175</v>
      </c>
      <c r="H22" s="159">
        <v>0.0019998271851113325</v>
      </c>
      <c r="I22" s="152"/>
      <c r="J22" s="174">
        <v>0.004</v>
      </c>
      <c r="K22" s="216" t="s">
        <v>69</v>
      </c>
      <c r="L22" s="108">
        <v>0.014</v>
      </c>
      <c r="M22" s="165">
        <v>0</v>
      </c>
      <c r="N22" s="89">
        <v>0.234954554</v>
      </c>
      <c r="O22" s="59">
        <v>0.5034772522514195</v>
      </c>
      <c r="P22" s="80">
        <v>0.2</v>
      </c>
      <c r="Q22" s="70">
        <v>0.0013750851157561111</v>
      </c>
      <c r="R22" s="101" t="s">
        <v>81</v>
      </c>
      <c r="S22" s="74"/>
      <c r="T22" s="93">
        <v>0.0003</v>
      </c>
      <c r="U22" s="140" t="s">
        <v>111</v>
      </c>
      <c r="V22" s="29" t="s">
        <v>13</v>
      </c>
      <c r="W22" s="74" t="s">
        <v>13</v>
      </c>
      <c r="X22" s="224">
        <v>0.002519458047108904</v>
      </c>
      <c r="Y22" s="74" t="s">
        <v>13</v>
      </c>
      <c r="Z22" s="264">
        <v>0.012170579114712672</v>
      </c>
      <c r="AA22" s="37" t="s">
        <v>123</v>
      </c>
      <c r="AB22" s="195">
        <v>0.001</v>
      </c>
      <c r="AC22" s="217">
        <v>1.829759798553352</v>
      </c>
      <c r="AD22" s="29"/>
      <c r="AE22" s="29"/>
      <c r="AF22" s="197">
        <f>AF21/(1847444000/8.315)</f>
        <v>0.008692871340078508</v>
      </c>
    </row>
    <row r="23" spans="1:201" s="62" customFormat="1" ht="24.75" customHeight="1">
      <c r="A23" s="245" t="s">
        <v>59</v>
      </c>
      <c r="B23" s="246"/>
      <c r="C23" s="177"/>
      <c r="D23" s="76"/>
      <c r="E23" s="225"/>
      <c r="F23" s="42"/>
      <c r="G23" s="199"/>
      <c r="H23" s="212"/>
      <c r="I23" s="154"/>
      <c r="J23" s="154"/>
      <c r="K23" s="213"/>
      <c r="L23" s="43"/>
      <c r="M23" s="74"/>
      <c r="N23" s="76"/>
      <c r="O23" s="43"/>
      <c r="P23" s="81"/>
      <c r="Q23" s="43"/>
      <c r="R23" s="132"/>
      <c r="S23" s="43"/>
      <c r="T23" s="91"/>
      <c r="U23" s="141"/>
      <c r="V23" s="43" t="s">
        <v>13</v>
      </c>
      <c r="W23" s="76"/>
      <c r="X23" s="43"/>
      <c r="Y23" s="76"/>
      <c r="Z23" s="265"/>
      <c r="AA23" s="43"/>
      <c r="AB23" s="76"/>
      <c r="AC23" s="202"/>
      <c r="AD23" s="43"/>
      <c r="AE23" s="43"/>
      <c r="AF23" s="76"/>
      <c r="AG23" s="122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</row>
    <row r="24" spans="1:201" s="62" customFormat="1" ht="15" customHeight="1">
      <c r="A24" s="252" t="s">
        <v>46</v>
      </c>
      <c r="B24" s="253"/>
      <c r="C24" s="226">
        <v>1</v>
      </c>
      <c r="D24" s="89">
        <v>0.9725</v>
      </c>
      <c r="E24" s="179" t="s">
        <v>13</v>
      </c>
      <c r="F24" s="69">
        <v>0.9525</v>
      </c>
      <c r="G24" s="108">
        <f>95.3926643086955/100</f>
        <v>0.953926643086955</v>
      </c>
      <c r="H24" s="215">
        <v>0.9996910546574453</v>
      </c>
      <c r="I24" s="155"/>
      <c r="J24" s="173">
        <v>0.998</v>
      </c>
      <c r="K24" s="216" t="s">
        <v>69</v>
      </c>
      <c r="L24" s="108">
        <v>0.986</v>
      </c>
      <c r="M24" s="197">
        <v>0.9948248619932223</v>
      </c>
      <c r="N24" s="89">
        <v>0.8397514873</v>
      </c>
      <c r="O24" s="29">
        <v>98.07439814543669</v>
      </c>
      <c r="P24" s="82">
        <v>0.8289</v>
      </c>
      <c r="Q24" s="70">
        <v>0.9482949441226105</v>
      </c>
      <c r="R24" s="101" t="s">
        <v>82</v>
      </c>
      <c r="S24" s="74"/>
      <c r="T24" s="93">
        <v>1</v>
      </c>
      <c r="U24" s="140" t="s">
        <v>112</v>
      </c>
      <c r="V24" s="44" t="s">
        <v>13</v>
      </c>
      <c r="W24" s="74" t="s">
        <v>13</v>
      </c>
      <c r="X24" s="193">
        <v>1.047778843420462</v>
      </c>
      <c r="Y24" s="74" t="s">
        <v>13</v>
      </c>
      <c r="Z24" s="264">
        <v>0.9842</v>
      </c>
      <c r="AA24" s="48" t="s">
        <v>123</v>
      </c>
      <c r="AB24" s="217">
        <v>0.9894654111742287</v>
      </c>
      <c r="AC24" s="217">
        <v>0.7073817719123832</v>
      </c>
      <c r="AD24" s="44"/>
      <c r="AE24" s="44"/>
      <c r="AF24" s="219">
        <f>(3056258/8.315)/AF21</f>
        <v>0.19030731351660032</v>
      </c>
      <c r="AG24" s="122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</row>
    <row r="25" spans="1:201" s="62" customFormat="1" ht="15" customHeight="1">
      <c r="A25" s="252" t="s">
        <v>47</v>
      </c>
      <c r="B25" s="253"/>
      <c r="C25" s="226">
        <v>0</v>
      </c>
      <c r="D25" s="89">
        <v>0.0058</v>
      </c>
      <c r="E25" s="179" t="s">
        <v>13</v>
      </c>
      <c r="F25" s="69">
        <v>0.0476</v>
      </c>
      <c r="G25" s="108">
        <f>3.42815810261633/100</f>
        <v>0.0342815810261633</v>
      </c>
      <c r="H25" s="159">
        <v>0.000308406170927111</v>
      </c>
      <c r="I25" s="155"/>
      <c r="J25" s="173">
        <v>0.002</v>
      </c>
      <c r="K25" s="216" t="s">
        <v>69</v>
      </c>
      <c r="L25" s="108">
        <v>0.014</v>
      </c>
      <c r="M25" s="197">
        <v>0.005175138006777674</v>
      </c>
      <c r="N25" s="89">
        <v>0.1517459572</v>
      </c>
      <c r="O25" s="29">
        <v>1.7623815598902477</v>
      </c>
      <c r="P25" s="82">
        <v>0.1524</v>
      </c>
      <c r="Q25" s="70">
        <v>0.014448280286240588</v>
      </c>
      <c r="R25" s="101" t="s">
        <v>83</v>
      </c>
      <c r="S25" s="74"/>
      <c r="T25" s="93">
        <v>0</v>
      </c>
      <c r="U25" s="140" t="s">
        <v>113</v>
      </c>
      <c r="V25" s="44" t="s">
        <v>13</v>
      </c>
      <c r="W25" s="74" t="s">
        <v>13</v>
      </c>
      <c r="X25" s="193">
        <v>0.0065934520987058235</v>
      </c>
      <c r="Y25" s="74" t="s">
        <v>13</v>
      </c>
      <c r="Z25" s="264">
        <v>0.0219</v>
      </c>
      <c r="AA25" s="48" t="s">
        <v>123</v>
      </c>
      <c r="AB25" s="217">
        <v>0.010534588825771284</v>
      </c>
      <c r="AC25" s="217">
        <v>0.1078342150879915</v>
      </c>
      <c r="AD25" s="44"/>
      <c r="AE25" s="44"/>
      <c r="AF25" s="220">
        <f>(360813/8.315)/AF21</f>
        <v>0.022467132261695548</v>
      </c>
      <c r="AG25" s="122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</row>
    <row r="26" spans="1:201" s="62" customFormat="1" ht="15" customHeight="1">
      <c r="A26" s="252" t="s">
        <v>57</v>
      </c>
      <c r="B26" s="253"/>
      <c r="C26" s="227" t="s">
        <v>13</v>
      </c>
      <c r="D26" s="109">
        <v>146.56</v>
      </c>
      <c r="E26" s="228" t="s">
        <v>13</v>
      </c>
      <c r="F26" s="45">
        <v>624</v>
      </c>
      <c r="G26" s="185">
        <v>48.2208665432705</v>
      </c>
      <c r="H26" s="158">
        <v>363185000</v>
      </c>
      <c r="I26" s="155"/>
      <c r="J26" s="170" t="s">
        <v>122</v>
      </c>
      <c r="K26" s="229" t="s">
        <v>69</v>
      </c>
      <c r="L26" s="107">
        <v>434594.36030000023</v>
      </c>
      <c r="M26" s="75">
        <v>37865354.3</v>
      </c>
      <c r="N26" s="94">
        <v>469.487</v>
      </c>
      <c r="O26" s="29"/>
      <c r="P26" s="83">
        <v>690</v>
      </c>
      <c r="Q26" s="37">
        <v>188.25699999999983</v>
      </c>
      <c r="R26" s="101" t="s">
        <v>84</v>
      </c>
      <c r="S26" s="109"/>
      <c r="T26" s="88">
        <v>0.7246581136331594</v>
      </c>
      <c r="U26" s="140" t="s">
        <v>114</v>
      </c>
      <c r="V26" s="44" t="s">
        <v>13</v>
      </c>
      <c r="W26" s="109" t="s">
        <v>13</v>
      </c>
      <c r="X26" s="187">
        <v>11.630845632399998</v>
      </c>
      <c r="Y26" s="109" t="s">
        <v>13</v>
      </c>
      <c r="Z26" s="262">
        <v>199</v>
      </c>
      <c r="AA26" s="44"/>
      <c r="AB26" s="230">
        <v>12.466368609526029</v>
      </c>
      <c r="AC26" s="231">
        <v>677000</v>
      </c>
      <c r="AD26" s="44"/>
      <c r="AE26" s="44"/>
      <c r="AF26" s="232">
        <f>(1903802/1000)/8.315</f>
        <v>228.95995189416718</v>
      </c>
      <c r="AG26" s="122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</row>
    <row r="27" spans="1:32" ht="15" customHeight="1" thickBot="1">
      <c r="A27" s="260" t="s">
        <v>48</v>
      </c>
      <c r="B27" s="261"/>
      <c r="C27" s="233">
        <v>0.2671</v>
      </c>
      <c r="D27" s="114">
        <v>0.4733</v>
      </c>
      <c r="E27" s="234" t="s">
        <v>13</v>
      </c>
      <c r="F27" s="68">
        <v>0.2397</v>
      </c>
      <c r="G27" s="135">
        <f>25.0217844802127/100</f>
        <v>0.250217844802127</v>
      </c>
      <c r="H27" s="164">
        <v>40.85404408221705</v>
      </c>
      <c r="I27" s="156"/>
      <c r="J27" s="172">
        <v>0.85</v>
      </c>
      <c r="K27" s="235" t="s">
        <v>69</v>
      </c>
      <c r="L27" s="135">
        <v>0.3478</v>
      </c>
      <c r="M27" s="197">
        <v>0.2953421027411329</v>
      </c>
      <c r="N27" s="95">
        <v>0.2004088718</v>
      </c>
      <c r="O27" s="41">
        <v>24.752946516905723</v>
      </c>
      <c r="P27" s="84">
        <v>0.3101</v>
      </c>
      <c r="Q27" s="72">
        <v>0.3494726039403572</v>
      </c>
      <c r="R27" s="137" t="s">
        <v>85</v>
      </c>
      <c r="S27" s="41"/>
      <c r="T27" s="136">
        <v>0.395</v>
      </c>
      <c r="U27" s="142" t="s">
        <v>115</v>
      </c>
      <c r="V27" s="41" t="s">
        <v>13</v>
      </c>
      <c r="W27" s="41" t="s">
        <v>13</v>
      </c>
      <c r="X27" s="236">
        <v>0.497733117579125</v>
      </c>
      <c r="Y27" s="41" t="s">
        <v>13</v>
      </c>
      <c r="Z27" s="266">
        <v>5.31</v>
      </c>
      <c r="AA27" s="63" t="s">
        <v>123</v>
      </c>
      <c r="AB27" s="237">
        <v>0.3533136586892131</v>
      </c>
      <c r="AC27" s="237">
        <v>1.9709102805952754</v>
      </c>
      <c r="AD27" s="41"/>
      <c r="AE27" s="41"/>
      <c r="AF27" s="238">
        <f>(((3056258/1000)+(360813/1000))/8.315)/(AF26*12.5)</f>
        <v>0.14358934384983313</v>
      </c>
    </row>
    <row r="28" spans="1:32" ht="12.75" customHeight="1">
      <c r="A28" s="64"/>
      <c r="B28" s="32"/>
      <c r="E28" s="124"/>
      <c r="G28" s="146"/>
      <c r="H28" s="147"/>
      <c r="M28" s="77"/>
      <c r="N28" s="32"/>
      <c r="R28" s="110"/>
      <c r="S28" s="110"/>
      <c r="Y28" s="124"/>
      <c r="AB28" s="124"/>
      <c r="AC28" s="138"/>
      <c r="AF28" s="124"/>
    </row>
    <row r="29" spans="1:29" ht="12.75" customHeight="1">
      <c r="A29" s="65" t="s">
        <v>50</v>
      </c>
      <c r="B29" s="32"/>
      <c r="G29" s="144"/>
      <c r="K29" s="258" t="s">
        <v>70</v>
      </c>
      <c r="N29" s="32"/>
      <c r="X29" s="139" t="s">
        <v>94</v>
      </c>
      <c r="AC29" s="125"/>
    </row>
    <row r="30" spans="1:29" ht="12.75" customHeight="1">
      <c r="A30" s="66" t="s">
        <v>51</v>
      </c>
      <c r="B30" s="32"/>
      <c r="G30" s="144"/>
      <c r="J30" s="167"/>
      <c r="K30" s="259"/>
      <c r="N30" s="32"/>
      <c r="AC30" s="125"/>
    </row>
    <row r="31" spans="1:29" ht="12.75" customHeight="1">
      <c r="A31" s="66" t="s">
        <v>52</v>
      </c>
      <c r="B31" s="32"/>
      <c r="G31" s="144"/>
      <c r="J31" s="168"/>
      <c r="K31" s="259"/>
      <c r="N31" s="32"/>
      <c r="AC31" s="125"/>
    </row>
    <row r="32" spans="1:29" ht="12.75" customHeight="1">
      <c r="A32" s="67" t="s">
        <v>53</v>
      </c>
      <c r="B32" s="32"/>
      <c r="G32" s="144"/>
      <c r="J32" s="168"/>
      <c r="K32" s="111"/>
      <c r="N32" s="32"/>
      <c r="AC32" s="125"/>
    </row>
    <row r="33" spans="10:29" ht="12.75" customHeight="1">
      <c r="J33" s="168"/>
      <c r="K33" s="111"/>
      <c r="N33" s="32"/>
      <c r="AC33" s="125"/>
    </row>
    <row r="34" spans="1:29" ht="38.25" customHeight="1">
      <c r="A34" s="254" t="s">
        <v>89</v>
      </c>
      <c r="B34" s="255"/>
      <c r="C34" s="128"/>
      <c r="J34" s="168"/>
      <c r="K34" s="126"/>
      <c r="N34" s="32"/>
      <c r="AC34" s="125"/>
    </row>
    <row r="35" spans="1:29" ht="57.75" customHeight="1">
      <c r="A35" s="256" t="s">
        <v>90</v>
      </c>
      <c r="B35" s="257"/>
      <c r="C35" s="129"/>
      <c r="K35" s="126"/>
      <c r="AC35" s="125"/>
    </row>
    <row r="36" spans="11:29" ht="12.75" customHeight="1">
      <c r="K36" s="126"/>
      <c r="AC36" s="125"/>
    </row>
    <row r="37" ht="12.75" customHeight="1">
      <c r="AC37" s="125"/>
    </row>
    <row r="38" ht="12.75" customHeight="1">
      <c r="AC38" s="125"/>
    </row>
    <row r="39" ht="12.75" customHeight="1">
      <c r="AC39" s="125"/>
    </row>
    <row r="40" ht="12.75" customHeight="1">
      <c r="AC40" s="125"/>
    </row>
    <row r="41" ht="12.75" customHeight="1">
      <c r="AC41" s="125"/>
    </row>
    <row r="42" ht="12.75" customHeight="1">
      <c r="AC42" s="125"/>
    </row>
    <row r="43" ht="12.75" customHeight="1">
      <c r="AC43" s="125"/>
    </row>
    <row r="44" ht="12.75" customHeight="1">
      <c r="AC44" s="125"/>
    </row>
    <row r="45" ht="12.75" customHeight="1">
      <c r="AC45" s="125"/>
    </row>
    <row r="46" ht="12.75" customHeight="1">
      <c r="AC46" s="125"/>
    </row>
    <row r="47" ht="12.75" customHeight="1">
      <c r="AC47" s="125"/>
    </row>
    <row r="48" ht="12.75" customHeight="1">
      <c r="AC48" s="125"/>
    </row>
    <row r="49" ht="12.75" customHeight="1">
      <c r="AC49" s="125"/>
    </row>
    <row r="50" ht="12.75" customHeight="1">
      <c r="AC50" s="125"/>
    </row>
    <row r="51" ht="12.75" customHeight="1">
      <c r="AC51" s="125"/>
    </row>
    <row r="52" ht="12.75" customHeight="1">
      <c r="AC52" s="125"/>
    </row>
    <row r="53" ht="12.75" customHeight="1">
      <c r="AC53" s="125"/>
    </row>
    <row r="54" ht="12.75" customHeight="1">
      <c r="AC54" s="125"/>
    </row>
    <row r="55" ht="12.75" customHeight="1">
      <c r="AC55" s="125"/>
    </row>
    <row r="56" ht="12.75" customHeight="1">
      <c r="AC56" s="125"/>
    </row>
    <row r="57" ht="12.75" customHeight="1">
      <c r="AC57" s="125"/>
    </row>
    <row r="58" ht="12.75" customHeight="1">
      <c r="AC58" s="125"/>
    </row>
    <row r="59" ht="12.75" customHeight="1">
      <c r="AC59" s="125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mergeCells count="24">
    <mergeCell ref="A21:B21"/>
    <mergeCell ref="A22:B22"/>
    <mergeCell ref="A34:B34"/>
    <mergeCell ref="A35:B35"/>
    <mergeCell ref="K29:K31"/>
    <mergeCell ref="A27:B27"/>
    <mergeCell ref="A23:B23"/>
    <mergeCell ref="A24:B24"/>
    <mergeCell ref="A25:B25"/>
    <mergeCell ref="A26:B26"/>
    <mergeCell ref="A15:B15"/>
    <mergeCell ref="A16:B16"/>
    <mergeCell ref="A19:B19"/>
    <mergeCell ref="A20:B20"/>
    <mergeCell ref="A17:B17"/>
    <mergeCell ref="A18:B18"/>
    <mergeCell ref="A10:A13"/>
    <mergeCell ref="A14:B14"/>
    <mergeCell ref="A1:B1"/>
    <mergeCell ref="A2:B2"/>
    <mergeCell ref="A3:B3"/>
    <mergeCell ref="A4:B4"/>
    <mergeCell ref="A5:B5"/>
    <mergeCell ref="A6:A9"/>
  </mergeCells>
  <hyperlinks>
    <hyperlink ref="AE1" r:id="rId1" display="LI"/>
    <hyperlink ref="O1" r:id="rId2" display="HU"/>
    <hyperlink ref="K1" r:id="rId3" display="EL  "/>
    <hyperlink ref="S1" r:id="rId4" display="LU"/>
    <hyperlink ref="AB1" r:id="rId5" display="SK"/>
    <hyperlink ref="AC1" r:id="rId6" display="UK "/>
    <hyperlink ref="T1" r:id="rId7" display="LV"/>
    <hyperlink ref="R1" r:id="rId8" display="LT"/>
    <hyperlink ref="E1" r:id="rId9" display="BG"/>
    <hyperlink ref="M1" r:id="rId10" display="FI"/>
    <hyperlink ref="N1" r:id="rId11" display="FR"/>
    <hyperlink ref="P1" r:id="rId12" display="IE"/>
    <hyperlink ref="D1" r:id="rId13" display="BE"/>
    <hyperlink ref="Y1" r:id="rId14" display="RO"/>
    <hyperlink ref="AF1" r:id="rId15" display="NO"/>
    <hyperlink ref="F1" r:id="rId16" display="CYPRUS"/>
    <hyperlink ref="X1" r:id="rId17" display="PT"/>
    <hyperlink ref="Q1" r:id="rId18" display="IT"/>
    <hyperlink ref="G1" r:id="rId19" display="CZ"/>
    <hyperlink ref="H1" r:id="rId20" display="DE"/>
    <hyperlink ref="J1" r:id="rId21" display="EE"/>
    <hyperlink ref="C1" r:id="rId22" display="AT"/>
    <hyperlink ref="AA1" r:id="rId23" display="SI"/>
    <hyperlink ref="L1" r:id="rId24" display="ES"/>
    <hyperlink ref="L2" r:id="rId25" display="http://www.transparencia.cnmv.bde.es/SD/national_data-ES-BE.xls#English!G2"/>
    <hyperlink ref="L20" r:id="rId26" display="http://www.transparencia.cnmv.bde.es/SD/national_data-ES-CNMV.xls#English!G2"/>
    <hyperlink ref="Z1" r:id="rId27" display="SE"/>
  </hyperlinks>
  <printOptions/>
  <pageMargins left="0.75" right="0.75" top="1" bottom="1" header="0.5" footer="0.5"/>
  <pageSetup firstPageNumber="1" useFirstPageNumber="1" horizontalDpi="600" verticalDpi="600" orientation="portrait" r:id="rId30"/>
  <ignoredErrors>
    <ignoredError sqref="R4:R18 R3 R19:R27 K4:K18" numberStoredAsText="1"/>
  </ignoredErrors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pallard</cp:lastModifiedBy>
  <dcterms:created xsi:type="dcterms:W3CDTF">2007-07-03T11:09:11Z</dcterms:created>
  <dcterms:modified xsi:type="dcterms:W3CDTF">2013-06-20T10:47:27Z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