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340 - Supervisory Reporting\Reporting frameworks\v3.0\Draft\98 CP\03 CP after SCARA comments\"/>
    </mc:Choice>
  </mc:AlternateContent>
  <bookViews>
    <workbookView xWindow="0" yWindow="0" windowWidth="16815" windowHeight="7320" activeTab="5"/>
  </bookViews>
  <sheets>
    <sheet name="Index" sheetId="9" r:id="rId1"/>
    <sheet name="80" sheetId="6" r:id="rId2"/>
    <sheet name="81" sheetId="10" r:id="rId3"/>
    <sheet name="82" sheetId="11" r:id="rId4"/>
    <sheet name="83" sheetId="12" r:id="rId5"/>
    <sheet name="84" sheetId="14" r:id="rId6"/>
  </sheets>
  <definedNames>
    <definedName name="_xlnm._FilterDatabase" localSheetId="2" hidden="1">'81'!$A$8:$M$51</definedName>
    <definedName name="_xlnm.Print_Area" localSheetId="1">'80'!$B$2:$K$118</definedName>
    <definedName name="_xlnm.Print_Area" localSheetId="4">'83'!$A$1:$P$43</definedName>
    <definedName name="_xlnm.Print_Titles" localSheetId="1">'80'!$2:$8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4" l="1"/>
  <c r="E57" i="14"/>
  <c r="E50" i="14"/>
  <c r="E16" i="14"/>
  <c r="E15" i="14"/>
  <c r="Q65" i="6"/>
  <c r="K20" i="12" l="1"/>
  <c r="K18" i="12"/>
  <c r="K17" i="12"/>
  <c r="K16" i="12"/>
  <c r="K15" i="12"/>
  <c r="K14" i="12"/>
  <c r="K13" i="12"/>
  <c r="K12" i="12"/>
  <c r="K10" i="12"/>
  <c r="K11" i="12" l="1"/>
  <c r="K9" i="12" s="1"/>
  <c r="G62" i="14" l="1"/>
  <c r="E62" i="14"/>
  <c r="G61" i="14"/>
  <c r="E61" i="14"/>
  <c r="G60" i="14"/>
  <c r="E60" i="14"/>
  <c r="G59" i="14"/>
  <c r="E59" i="14"/>
  <c r="G58" i="14"/>
  <c r="G57" i="14"/>
  <c r="G56" i="14"/>
  <c r="E56" i="14"/>
  <c r="G55" i="14"/>
  <c r="E55" i="14"/>
  <c r="G54" i="14"/>
  <c r="E54" i="14"/>
  <c r="G53" i="14"/>
  <c r="E53" i="14"/>
  <c r="F52" i="14"/>
  <c r="E52" i="14"/>
  <c r="F51" i="14"/>
  <c r="E51" i="14"/>
  <c r="F50" i="14"/>
  <c r="F49" i="14"/>
  <c r="E49" i="14"/>
  <c r="F48" i="14"/>
  <c r="E48" i="14"/>
  <c r="F47" i="14"/>
  <c r="E47" i="14"/>
  <c r="F46" i="14"/>
  <c r="E46" i="14"/>
  <c r="F45" i="14"/>
  <c r="E45" i="14"/>
  <c r="F44" i="14"/>
  <c r="E44" i="14"/>
  <c r="F43" i="14"/>
  <c r="E43" i="14"/>
  <c r="F42" i="14"/>
  <c r="E42" i="14"/>
  <c r="G28" i="14"/>
  <c r="E28" i="14"/>
  <c r="G27" i="14"/>
  <c r="E27" i="14"/>
  <c r="G26" i="14"/>
  <c r="E26" i="14"/>
  <c r="G25" i="14"/>
  <c r="E25" i="14"/>
  <c r="G24" i="14"/>
  <c r="E24" i="14"/>
  <c r="G23" i="14"/>
  <c r="E23" i="14"/>
  <c r="G22" i="14"/>
  <c r="E22" i="14"/>
  <c r="G21" i="14"/>
  <c r="E21" i="14"/>
  <c r="G20" i="14"/>
  <c r="E20" i="14"/>
  <c r="G19" i="14"/>
  <c r="E19" i="14"/>
  <c r="F18" i="14"/>
  <c r="E18" i="14"/>
  <c r="F17" i="14"/>
  <c r="E17" i="14"/>
  <c r="F16" i="14"/>
  <c r="F15" i="14"/>
  <c r="F14" i="14"/>
  <c r="E14" i="14"/>
  <c r="F13" i="14"/>
  <c r="E13" i="14"/>
  <c r="F12" i="14"/>
  <c r="E12" i="14"/>
  <c r="F11" i="14"/>
  <c r="E11" i="14"/>
  <c r="F10" i="14"/>
  <c r="E10" i="14"/>
  <c r="F9" i="14"/>
  <c r="E9" i="14"/>
  <c r="E8" i="14"/>
  <c r="N30" i="10" l="1"/>
  <c r="N32" i="10"/>
  <c r="N23" i="10"/>
  <c r="N22" i="10"/>
  <c r="N20" i="10"/>
  <c r="N18" i="10"/>
  <c r="N16" i="10"/>
  <c r="N54" i="11" l="1"/>
  <c r="N53" i="11"/>
  <c r="N52" i="11"/>
  <c r="N51" i="11"/>
  <c r="N50" i="11"/>
  <c r="N49" i="11" s="1"/>
  <c r="N48" i="11"/>
  <c r="N47" i="11"/>
  <c r="N46" i="11"/>
  <c r="N45" i="11"/>
  <c r="N44" i="11"/>
  <c r="N43" i="11"/>
  <c r="N42" i="11"/>
  <c r="N41" i="11"/>
  <c r="N40" i="11"/>
  <c r="N39" i="11"/>
  <c r="N38" i="11"/>
  <c r="N37" i="11" s="1"/>
  <c r="N36" i="11"/>
  <c r="N35" i="11"/>
  <c r="N34" i="11" s="1"/>
  <c r="N32" i="11"/>
  <c r="N31" i="11"/>
  <c r="N30" i="11" s="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 s="1"/>
  <c r="N13" i="11"/>
  <c r="N12" i="11"/>
  <c r="N11" i="11"/>
  <c r="N51" i="10"/>
  <c r="N50" i="10"/>
  <c r="N49" i="10"/>
  <c r="N47" i="10"/>
  <c r="N39" i="10"/>
  <c r="N38" i="10"/>
  <c r="N37" i="10"/>
  <c r="N36" i="10"/>
  <c r="N35" i="10" s="1"/>
  <c r="N31" i="10" s="1"/>
  <c r="N34" i="10"/>
  <c r="N33" i="10"/>
  <c r="N29" i="10"/>
  <c r="N28" i="10"/>
  <c r="N27" i="10"/>
  <c r="N26" i="10"/>
  <c r="N25" i="10"/>
  <c r="N24" i="10"/>
  <c r="N21" i="10"/>
  <c r="N19" i="10"/>
  <c r="N17" i="10"/>
  <c r="N15" i="10"/>
  <c r="N14" i="10"/>
  <c r="N13" i="10"/>
  <c r="N12" i="10"/>
  <c r="N11" i="10"/>
  <c r="N10" i="10"/>
  <c r="Q70" i="6"/>
  <c r="Q69" i="6"/>
  <c r="Q68" i="6"/>
  <c r="Q67" i="6"/>
  <c r="Q66" i="6"/>
  <c r="Q118" i="6"/>
  <c r="Q117" i="6"/>
  <c r="Q116" i="6"/>
  <c r="Q115" i="6"/>
  <c r="Q113" i="6" s="1"/>
  <c r="Q114" i="6"/>
  <c r="Q112" i="6"/>
  <c r="Q111" i="6"/>
  <c r="Q110" i="6"/>
  <c r="Q109" i="6"/>
  <c r="Q108" i="6"/>
  <c r="Q107" i="6" s="1"/>
  <c r="Q106" i="6" s="1"/>
  <c r="Q105" i="6"/>
  <c r="Q104" i="6"/>
  <c r="Q103" i="6"/>
  <c r="Q101" i="6" s="1"/>
  <c r="Q102" i="6"/>
  <c r="Q100" i="6"/>
  <c r="Q99" i="6"/>
  <c r="Q98" i="6"/>
  <c r="Q97" i="6"/>
  <c r="Q96" i="6"/>
  <c r="Q95" i="6"/>
  <c r="Q94" i="6" s="1"/>
  <c r="Q93" i="6"/>
  <c r="Q92" i="6"/>
  <c r="Q91" i="6"/>
  <c r="Q89" i="6" s="1"/>
  <c r="Q90" i="6"/>
  <c r="Q88" i="6"/>
  <c r="Q87" i="6"/>
  <c r="Q86" i="6"/>
  <c r="Q85" i="6"/>
  <c r="Q84" i="6"/>
  <c r="Q83" i="6"/>
  <c r="Q82" i="6"/>
  <c r="Q81" i="6"/>
  <c r="Q80" i="6"/>
  <c r="Q79" i="6"/>
  <c r="Q78" i="6" s="1"/>
  <c r="Q77" i="6"/>
  <c r="Q76" i="6"/>
  <c r="Q75" i="6"/>
  <c r="Q74" i="6" s="1"/>
  <c r="Q72" i="6"/>
  <c r="Q64" i="6"/>
  <c r="Q63" i="6"/>
  <c r="Q61" i="6" s="1"/>
  <c r="Q62" i="6"/>
  <c r="Q60" i="6"/>
  <c r="Q59" i="6"/>
  <c r="Q58" i="6" s="1"/>
  <c r="Q57" i="6"/>
  <c r="Q56" i="6"/>
  <c r="Q55" i="6"/>
  <c r="Q54" i="6" s="1"/>
  <c r="Q53" i="6"/>
  <c r="Q52" i="6"/>
  <c r="Q51" i="6"/>
  <c r="Q50" i="6" s="1"/>
  <c r="Q49" i="6"/>
  <c r="Q48" i="6"/>
  <c r="Q47" i="6"/>
  <c r="Q46" i="6" s="1"/>
  <c r="Q45" i="6"/>
  <c r="Q44" i="6"/>
  <c r="Q43" i="6"/>
  <c r="Q42" i="6" s="1"/>
  <c r="Q41" i="6"/>
  <c r="Q40" i="6"/>
  <c r="Q39" i="6"/>
  <c r="Q38" i="6" s="1"/>
  <c r="Q37" i="6"/>
  <c r="Q36" i="6"/>
  <c r="Q35" i="6"/>
  <c r="Q34" i="6" s="1"/>
  <c r="Q33" i="6"/>
  <c r="Q32" i="6"/>
  <c r="Q31" i="6"/>
  <c r="Q30" i="6" s="1"/>
  <c r="Q29" i="6"/>
  <c r="Q28" i="6"/>
  <c r="Q27" i="6"/>
  <c r="Q26" i="6" s="1"/>
  <c r="Q25" i="6"/>
  <c r="Q24" i="6"/>
  <c r="Q23" i="6"/>
  <c r="Q22" i="6" s="1"/>
  <c r="Q21" i="6"/>
  <c r="Q20" i="6"/>
  <c r="Q19" i="6"/>
  <c r="Q18" i="6" s="1"/>
  <c r="Q16" i="6"/>
  <c r="Q15" i="6"/>
  <c r="Q14" i="6"/>
  <c r="Q13" i="6"/>
  <c r="Q12" i="6"/>
  <c r="Q11" i="6" s="1"/>
  <c r="H63" i="14" l="1"/>
  <c r="N33" i="11"/>
  <c r="N10" i="11" s="1"/>
  <c r="N9" i="10"/>
  <c r="Q17" i="6"/>
  <c r="Q73" i="6"/>
  <c r="Q71" i="6" s="1"/>
  <c r="Q10" i="6" l="1"/>
  <c r="F8" i="14" s="1"/>
  <c r="H29" i="14" s="1"/>
</calcChain>
</file>

<file path=xl/sharedStrings.xml><?xml version="1.0" encoding="utf-8"?>
<sst xmlns="http://schemas.openxmlformats.org/spreadsheetml/2006/main" count="913" uniqueCount="432">
  <si>
    <t>Currency</t>
  </si>
  <si>
    <t>Row</t>
  </si>
  <si>
    <t>ID</t>
  </si>
  <si>
    <t>Item</t>
  </si>
  <si>
    <t>1.1</t>
  </si>
  <si>
    <t>1.1.1</t>
  </si>
  <si>
    <t>1.1.1.1</t>
  </si>
  <si>
    <t>1.2</t>
  </si>
  <si>
    <t>Available stable funding</t>
  </si>
  <si>
    <t>Standard ASF factor</t>
  </si>
  <si>
    <t xml:space="preserve"> Applicable ASF factor</t>
  </si>
  <si>
    <t>Standard RSF factor</t>
  </si>
  <si>
    <t>Required stable funding</t>
  </si>
  <si>
    <t>ASF from retail deposits</t>
  </si>
  <si>
    <t>1.3</t>
  </si>
  <si>
    <t>NSFR</t>
  </si>
  <si>
    <t>2.1</t>
  </si>
  <si>
    <t>2.2</t>
  </si>
  <si>
    <t>2.3</t>
  </si>
  <si>
    <t>Ratio</t>
  </si>
  <si>
    <t>&lt; 6 months</t>
  </si>
  <si>
    <t>≥ 6 months to &lt; 1 year</t>
  </si>
  <si>
    <t>≥ 1 year</t>
  </si>
  <si>
    <t>Common Equity Tier 1</t>
  </si>
  <si>
    <t>Additional Tier 1</t>
  </si>
  <si>
    <t>1.4</t>
  </si>
  <si>
    <t>2</t>
  </si>
  <si>
    <t>2.2.1</t>
  </si>
  <si>
    <t>Stable retail deposits</t>
  </si>
  <si>
    <t>Other retail deposits</t>
  </si>
  <si>
    <t>2.2.2</t>
  </si>
  <si>
    <t>Liabilities provided by the central government of a Member State or a third country</t>
  </si>
  <si>
    <t>Liabilities provided by regional governments or local authorities of a Member State or a third country</t>
  </si>
  <si>
    <t xml:space="preserve">Liabilities provided by multilateral development banks and international organisations </t>
  </si>
  <si>
    <t>Liabilities provided by non-financial corporate customers</t>
  </si>
  <si>
    <t>Liabilities provided by credit unions, personal investment companies and deposit brokers</t>
  </si>
  <si>
    <t>Liabilities provided by the ECB or the central bank of a Member State</t>
  </si>
  <si>
    <t>Liabilities provided by the central bank of a third country</t>
  </si>
  <si>
    <t>Liabilities provided by financial customers</t>
  </si>
  <si>
    <t>Others</t>
  </si>
  <si>
    <t>Minority interests</t>
  </si>
  <si>
    <t>Trade date payables</t>
  </si>
  <si>
    <t>Eligible covered bonds</t>
  </si>
  <si>
    <t>Centralised regulated savings</t>
  </si>
  <si>
    <t>Promotional loans and relevant credit and liquidity facilities</t>
  </si>
  <si>
    <t>Derivatives client clearing activities</t>
  </si>
  <si>
    <t>of which, retail bonds</t>
  </si>
  <si>
    <t xml:space="preserve">of which, sight deposits provided by network member to central institution </t>
  </si>
  <si>
    <r>
      <t>ASF from net derivatives liabilities</t>
    </r>
    <r>
      <rPr>
        <b/>
        <sz val="11"/>
        <color rgb="FFFF0000"/>
        <rFont val="Verdana"/>
        <family val="2"/>
      </rPr>
      <t xml:space="preserve"> </t>
    </r>
  </si>
  <si>
    <t xml:space="preserve">ASF from other non-financial customers (except central banks) </t>
  </si>
  <si>
    <t xml:space="preserve">ASF from financial customers and central banks </t>
  </si>
  <si>
    <t>ASF from authorised interdependent liabilities</t>
  </si>
  <si>
    <t xml:space="preserve">ASF from other liabilities </t>
  </si>
  <si>
    <t>of which with a material early withdrawable penalty</t>
  </si>
  <si>
    <t>C 80.00 - NSFR - REQUIRED STABLE FUNDING</t>
  </si>
  <si>
    <t>HQLA</t>
  </si>
  <si>
    <t>1</t>
  </si>
  <si>
    <t>REQUIRED STABLE FUNDING</t>
  </si>
  <si>
    <t>1.1.1.2</t>
  </si>
  <si>
    <t>1.1.1.3</t>
  </si>
  <si>
    <t>1.1.2</t>
  </si>
  <si>
    <t>other non-HQLA central bank exposures</t>
  </si>
  <si>
    <t>RSF from liquid assets</t>
  </si>
  <si>
    <t>1.2.1</t>
  </si>
  <si>
    <t xml:space="preserve">level 1 assets eligible for 0% LCR haircut </t>
  </si>
  <si>
    <t>1.2.1.1</t>
  </si>
  <si>
    <t>1.2.1.2</t>
  </si>
  <si>
    <t>1.2.1.3</t>
  </si>
  <si>
    <t>1.2.2</t>
  </si>
  <si>
    <t>level 1 assets eligible for 5% LCR haircut</t>
  </si>
  <si>
    <t>1.2.2.1</t>
  </si>
  <si>
    <t>1.2.2.2</t>
  </si>
  <si>
    <t>1.2.2.3</t>
  </si>
  <si>
    <t>1.2.3</t>
  </si>
  <si>
    <r>
      <t xml:space="preserve">level 1 </t>
    </r>
    <r>
      <rPr>
        <sz val="11"/>
        <rFont val="Verdana"/>
        <family val="2"/>
      </rPr>
      <t>eligible for 7% LCR haircut</t>
    </r>
  </si>
  <si>
    <t>1.2.3.1</t>
  </si>
  <si>
    <t>1.2.3.2</t>
  </si>
  <si>
    <t>1.2.3.3</t>
  </si>
  <si>
    <t>1.2.4</t>
  </si>
  <si>
    <t>level 1 assets eligible for 12% LCR haircut</t>
  </si>
  <si>
    <t>1.2.4.1</t>
  </si>
  <si>
    <t>1.2.4.2</t>
  </si>
  <si>
    <t>1.2.4.3</t>
  </si>
  <si>
    <t>1.2.5</t>
  </si>
  <si>
    <t>level 2A assets eligible for 15% LCR haircut</t>
  </si>
  <si>
    <t>1.2.5.1</t>
  </si>
  <si>
    <t>1.2.5.2</t>
  </si>
  <si>
    <t>1.2.5.3</t>
  </si>
  <si>
    <t>1.2.6</t>
  </si>
  <si>
    <t>level 2A assets eligible for 20% LCR haircut</t>
  </si>
  <si>
    <t>1.2.6.1</t>
  </si>
  <si>
    <t>1.2.6.2</t>
  </si>
  <si>
    <t>1.2.6.3</t>
  </si>
  <si>
    <t>1.2.7</t>
  </si>
  <si>
    <t>level 2B securitizations eligible for 25% LCR haircut</t>
  </si>
  <si>
    <t>1.2.7.1</t>
  </si>
  <si>
    <t>1.2.7.2</t>
  </si>
  <si>
    <t>1.2.7.3</t>
  </si>
  <si>
    <t>1.2.8</t>
  </si>
  <si>
    <t>level 2B assets eligible for 30% LCR haircut</t>
  </si>
  <si>
    <t>1.2.8.1</t>
  </si>
  <si>
    <t>1.2.8.2</t>
  </si>
  <si>
    <t>1.2.8.3</t>
  </si>
  <si>
    <t>1.2.9</t>
  </si>
  <si>
    <t>level 2B assets eligible for 35% LCR haircut</t>
  </si>
  <si>
    <t>1.2.9.1</t>
  </si>
  <si>
    <t>1.2.9.2</t>
  </si>
  <si>
    <t>1.2.9.3</t>
  </si>
  <si>
    <t>1.2.10</t>
  </si>
  <si>
    <t>level 2B assets eligible for 40% LCR haircut</t>
  </si>
  <si>
    <t>1.2.10.1</t>
  </si>
  <si>
    <t>1.2.10.2</t>
  </si>
  <si>
    <t>1.2.10.3</t>
  </si>
  <si>
    <t>1.2.11</t>
  </si>
  <si>
    <t>level 2B assets eligible for 50% LCR haircut</t>
  </si>
  <si>
    <t>1.2.11.1</t>
  </si>
  <si>
    <t>1.2.11.2</t>
  </si>
  <si>
    <t>1.2.12</t>
  </si>
  <si>
    <t>level 2B assets eligible for 55% LCR haircut</t>
  </si>
  <si>
    <t>1.2.12.1</t>
  </si>
  <si>
    <t>1.2.12.2</t>
  </si>
  <si>
    <t>RSF from securities other than liquid assets</t>
  </si>
  <si>
    <t>1.3.1</t>
  </si>
  <si>
    <t>1.3.1.1</t>
  </si>
  <si>
    <t>1.3.1.2</t>
  </si>
  <si>
    <t>1.3.2</t>
  </si>
  <si>
    <t>RSF from loans</t>
  </si>
  <si>
    <t>1.4.1</t>
  </si>
  <si>
    <t xml:space="preserve">operational deposits </t>
  </si>
  <si>
    <t>1.4.2</t>
  </si>
  <si>
    <t>securities financing transactions with financial customers</t>
  </si>
  <si>
    <t>1.4.2.1</t>
  </si>
  <si>
    <t xml:space="preserve">collateralized by level 1 assets eligible for 0% LCR haircut </t>
  </si>
  <si>
    <t>1.4.2.1.1</t>
  </si>
  <si>
    <t>1.4.2.1.2</t>
  </si>
  <si>
    <t>1.4.2.1.3</t>
  </si>
  <si>
    <t>1.4.2.2</t>
  </si>
  <si>
    <t>collateralized by other assets</t>
  </si>
  <si>
    <t>1.4.2.2.1</t>
  </si>
  <si>
    <t>1.4.2.2.2</t>
  </si>
  <si>
    <t>1.4.2.2.3</t>
  </si>
  <si>
    <t>1.4.3</t>
  </si>
  <si>
    <t>other loans and advances to financial customers</t>
  </si>
  <si>
    <t>1.4.4</t>
  </si>
  <si>
    <t>1.4.5</t>
  </si>
  <si>
    <t>1.4.5.1</t>
  </si>
  <si>
    <t>1.4.5.2</t>
  </si>
  <si>
    <t>1.4.5.3</t>
  </si>
  <si>
    <t>1.4.6</t>
  </si>
  <si>
    <t xml:space="preserve">other loans to non-financial customers other than central banks </t>
  </si>
  <si>
    <t>1.4.6.1</t>
  </si>
  <si>
    <t>1.4.6.2</t>
  </si>
  <si>
    <t>1.4.7</t>
  </si>
  <si>
    <t>trade finance on-balance sheet products</t>
  </si>
  <si>
    <t>1.5</t>
  </si>
  <si>
    <t>1.5.1</t>
  </si>
  <si>
    <t>centralised regulated savings</t>
  </si>
  <si>
    <t>1.5.2</t>
  </si>
  <si>
    <t>promotional loans and credit and liquidity facilities</t>
  </si>
  <si>
    <t>1.5.3</t>
  </si>
  <si>
    <t>1.5.4</t>
  </si>
  <si>
    <t>1.5.5</t>
  </si>
  <si>
    <t>1.6</t>
  </si>
  <si>
    <t>RSF from assets within a group or an IPS if subject to preferential treatment</t>
  </si>
  <si>
    <t>1.7</t>
  </si>
  <si>
    <t>RSF from derivatives</t>
  </si>
  <si>
    <t>1.7.1</t>
  </si>
  <si>
    <t>required stable funding for derivative liabilities</t>
  </si>
  <si>
    <t>1.7.2</t>
  </si>
  <si>
    <t>NSFR derivative assets</t>
  </si>
  <si>
    <t>1.7.3</t>
  </si>
  <si>
    <t>initial margin posted</t>
  </si>
  <si>
    <t>1.8</t>
  </si>
  <si>
    <t xml:space="preserve">RSF from other assets </t>
  </si>
  <si>
    <t>physically traded commodities</t>
  </si>
  <si>
    <t>trade date receivables</t>
  </si>
  <si>
    <t>1000</t>
  </si>
  <si>
    <t xml:space="preserve">other assets </t>
  </si>
  <si>
    <t>1010</t>
  </si>
  <si>
    <t>1.9</t>
  </si>
  <si>
    <t>RSF from OBS items</t>
  </si>
  <si>
    <t>1020</t>
  </si>
  <si>
    <t>1.9.1</t>
  </si>
  <si>
    <t>committed facilities within a group or an IPS if subject to preferential treatment</t>
  </si>
  <si>
    <t>1030</t>
  </si>
  <si>
    <t>1.9.2</t>
  </si>
  <si>
    <t>committed facilities</t>
  </si>
  <si>
    <t>1040</t>
  </si>
  <si>
    <t>1.9.3</t>
  </si>
  <si>
    <t>trade finance off-balance sheet items</t>
  </si>
  <si>
    <t>1050</t>
  </si>
  <si>
    <t>other off-balance sheet exposures determined by competent authorities</t>
  </si>
  <si>
    <t xml:space="preserve">Applicable RSF factor  </t>
  </si>
  <si>
    <t>Non-HQLA  by maturity</t>
  </si>
  <si>
    <t xml:space="preserve">&lt; 1 year </t>
  </si>
  <si>
    <r>
      <t xml:space="preserve">&lt; 1 year  </t>
    </r>
    <r>
      <rPr>
        <b/>
        <sz val="11"/>
        <color rgb="FFFF0000"/>
        <rFont val="Verdana"/>
        <family val="2"/>
      </rPr>
      <t/>
    </r>
  </si>
  <si>
    <t>level 1 assets eligible for 7% LCR haircut</t>
  </si>
  <si>
    <t>level 2A assets eligible for 15% LCR haircut and shares or units in CIUs eligible for 0-20% LCR haircuts</t>
  </si>
  <si>
    <t>Level 2B assets eligible for 25-35% LCR haircut and shares or units in CIUs eligible for 30-55% LCR haircuts</t>
  </si>
  <si>
    <t xml:space="preserve">loans to non-financials </t>
  </si>
  <si>
    <t>1.4.1.1</t>
  </si>
  <si>
    <t>1.4.1.2</t>
  </si>
  <si>
    <t xml:space="preserve">loans to financials </t>
  </si>
  <si>
    <t xml:space="preserve">RSF from derivatives </t>
  </si>
  <si>
    <t xml:space="preserve">NSFR derivative assets </t>
  </si>
  <si>
    <t>RSF from other assets</t>
  </si>
  <si>
    <r>
      <t xml:space="preserve">commited </t>
    </r>
    <r>
      <rPr>
        <sz val="11"/>
        <rFont val="Verdana"/>
        <family val="2"/>
      </rPr>
      <t>facilities</t>
    </r>
  </si>
  <si>
    <t xml:space="preserve">trade finance off-balance sheet items </t>
  </si>
  <si>
    <t>Applicable ASF factor</t>
  </si>
  <si>
    <t>ASF from other liabilities</t>
  </si>
  <si>
    <t>Template number</t>
  </si>
  <si>
    <t>Template code</t>
  </si>
  <si>
    <t>Name of the template /group of templates</t>
  </si>
  <si>
    <r>
      <t>Annex XXVI</t>
    </r>
    <r>
      <rPr>
        <b/>
        <sz val="10"/>
        <color indexed="8"/>
        <rFont val="Verdana"/>
        <family val="2"/>
      </rPr>
      <t xml:space="preserve"> - REPORTING ON NET STABLE FUNDING RATIO</t>
    </r>
  </si>
  <si>
    <t>LIQUIDITY TEMPLATES</t>
  </si>
  <si>
    <t>C 80.00</t>
  </si>
  <si>
    <t>C 81.00</t>
  </si>
  <si>
    <t>SIMPLIFIED NSFR</t>
  </si>
  <si>
    <t>SIMPLIFIED REQUIRED STABLE FUNDING</t>
  </si>
  <si>
    <t>AVAILABLE STABLE FUNDING</t>
  </si>
  <si>
    <t>SUMMARY NSFR</t>
  </si>
  <si>
    <t>C 82.00</t>
  </si>
  <si>
    <t>C 84.00</t>
  </si>
  <si>
    <t>C 83.00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</si>
  <si>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</si>
  <si>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</si>
  <si>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</si>
  <si>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</si>
  <si>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</si>
  <si>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</si>
  <si>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</si>
  <si>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</si>
  <si>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</si>
  <si>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</si>
  <si>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</si>
  <si>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</si>
  <si>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</si>
  <si>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</si>
  <si>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</si>
  <si>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</si>
  <si>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</si>
  <si>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</si>
  <si>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</si>
  <si>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</si>
  <si>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</si>
  <si>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</si>
  <si>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</si>
  <si>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</si>
  <si>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</si>
  <si>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</si>
  <si>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</si>
  <si>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</si>
  <si>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</si>
  <si>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</si>
  <si>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</si>
  <si>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</si>
  <si>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</si>
  <si>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</si>
  <si>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</si>
  <si>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</si>
  <si>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</si>
  <si>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</si>
  <si>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</si>
  <si>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</si>
  <si>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</si>
  <si>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</si>
  <si>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</si>
  <si>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</si>
  <si>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</si>
  <si>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</si>
  <si>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</si>
  <si>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</si>
  <si>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</si>
  <si>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0500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</si>
  <si>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</si>
  <si>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</si>
  <si>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</si>
  <si>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</si>
  <si>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</si>
  <si>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</si>
  <si>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</si>
  <si>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</si>
  <si>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</si>
  <si>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0620</t>
  </si>
  <si>
    <t>0630</t>
  </si>
  <si>
    <t>0640</t>
  </si>
  <si>
    <t>0650</t>
  </si>
  <si>
    <t>0660</t>
  </si>
  <si>
    <t>0670</t>
  </si>
  <si>
    <t>0680</t>
  </si>
  <si>
    <t>0690</t>
  </si>
  <si>
    <t>0700</t>
  </si>
  <si>
    <t>0710</t>
  </si>
  <si>
    <t>0720</t>
  </si>
  <si>
    <t>0730</t>
  </si>
  <si>
    <t>0740</t>
  </si>
  <si>
    <t>0750</t>
  </si>
  <si>
    <t>0760</t>
  </si>
  <si>
    <t>0770</t>
  </si>
  <si>
    <t>0780</t>
  </si>
  <si>
    <t>0790</t>
  </si>
  <si>
    <t>0800</t>
  </si>
  <si>
    <t>0810</t>
  </si>
  <si>
    <t>0820</t>
  </si>
  <si>
    <t>0830</t>
  </si>
  <si>
    <t>0840</t>
  </si>
  <si>
    <t>0850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</si>
  <si>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</si>
  <si>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</si>
  <si>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</si>
  <si>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</si>
  <si>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</si>
  <si>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</si>
  <si>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</si>
  <si>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</si>
  <si>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</si>
  <si>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</si>
  <si>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</si>
  <si>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</si>
  <si>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</si>
  <si>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</si>
  <si>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2.1.1</t>
  </si>
  <si>
    <t>2.1.2</t>
  </si>
  <si>
    <t>2.1.3</t>
  </si>
  <si>
    <t>2.1.4</t>
  </si>
  <si>
    <t>2.2.0.1</t>
  </si>
  <si>
    <t>2.2.0.2</t>
  </si>
  <si>
    <t>2.2.0.3</t>
  </si>
  <si>
    <t>2.3.1</t>
  </si>
  <si>
    <t>2.3.2</t>
  </si>
  <si>
    <t>2.3.3</t>
  </si>
  <si>
    <t>2.3.4</t>
  </si>
  <si>
    <t>2.3.5</t>
  </si>
  <si>
    <t>2.3.6</t>
  </si>
  <si>
    <t>2.4</t>
  </si>
  <si>
    <t>2.5</t>
  </si>
  <si>
    <t>2.5.1</t>
  </si>
  <si>
    <t>2.5.2</t>
  </si>
  <si>
    <t>2.6</t>
  </si>
  <si>
    <t>2.7</t>
  </si>
  <si>
    <t>C 82.00 - NSFR - SIMPLIFIED REQUIRED STABLE FUNDING</t>
  </si>
  <si>
    <t>C 81.00 - NSFR - AVAILABLE STABLE FUNDING</t>
  </si>
  <si>
    <t>&lt; 1 year</t>
  </si>
  <si>
    <t>C 83.00 - NSFR - SIMPLIFIED AVAILABLE STABLE FUNDING</t>
  </si>
  <si>
    <t xml:space="preserve">Stable retail deposits </t>
  </si>
  <si>
    <t xml:space="preserve">Other retail deposits </t>
  </si>
  <si>
    <t>2.8</t>
  </si>
  <si>
    <t>2.8.1</t>
  </si>
  <si>
    <t>2.8.2</t>
  </si>
  <si>
    <t>2.8.3</t>
  </si>
  <si>
    <t>2.8.4</t>
  </si>
  <si>
    <t xml:space="preserve">RSF from central bank assets </t>
  </si>
  <si>
    <t>cash, reserves and HQLA exposures to central banks</t>
  </si>
  <si>
    <t>1.2.13</t>
  </si>
  <si>
    <t>RSF from contributions to CCP default fund</t>
  </si>
  <si>
    <t>1.9.1.1</t>
  </si>
  <si>
    <t>1.9.1.2</t>
  </si>
  <si>
    <t>loans to non-financial customers other than central banks where those loans are assigned a risk weight of 35% or less</t>
  </si>
  <si>
    <t>Non-HQLA by maturity</t>
  </si>
  <si>
    <t>Tier 2</t>
  </si>
  <si>
    <t>Other capital instruments</t>
  </si>
  <si>
    <t>2.3.0.1</t>
  </si>
  <si>
    <t>Liabilities provided by public sector entities of a Member State or a third country</t>
  </si>
  <si>
    <t>2.5.0.1</t>
  </si>
  <si>
    <t>2.5.3</t>
  </si>
  <si>
    <t>2.5.3.1</t>
  </si>
  <si>
    <t>2.5.3.2</t>
  </si>
  <si>
    <t>2.5.3.3</t>
  </si>
  <si>
    <t>ASF from capital items and instruments</t>
  </si>
  <si>
    <r>
      <t>ASF from other non-financial customers (except central banks)</t>
    </r>
    <r>
      <rPr>
        <sz val="11"/>
        <color theme="4" tint="-0.249977111117893"/>
        <rFont val="Verdana"/>
        <family val="2"/>
      </rPr>
      <t/>
    </r>
  </si>
  <si>
    <t>ASF from operational deposits</t>
  </si>
  <si>
    <t>ASF from other non-financial customers (except central banks)</t>
  </si>
  <si>
    <t>3</t>
  </si>
  <si>
    <t>non- HQLA securities and exchange traded equities</t>
  </si>
  <si>
    <t>non-HQLA non-exchange traded equities</t>
  </si>
  <si>
    <t>non-performing off-balance sheet items</t>
  </si>
  <si>
    <t>ASF from liabilities provided where the counterparty cannot be determined</t>
  </si>
  <si>
    <t>Other liabilities</t>
  </si>
  <si>
    <t>of which, operational deposits</t>
  </si>
  <si>
    <t>Operational deposits</t>
  </si>
  <si>
    <t>Excess operational deposits</t>
  </si>
  <si>
    <t xml:space="preserve">of which, securities financing transactions  </t>
  </si>
  <si>
    <t>Initial margin posted</t>
  </si>
  <si>
    <t>1.10</t>
  </si>
  <si>
    <t>Amount</t>
  </si>
  <si>
    <r>
      <t xml:space="preserve">Standard RSF </t>
    </r>
    <r>
      <rPr>
        <b/>
        <sz val="11"/>
        <rFont val="Verdana"/>
        <family val="2"/>
      </rPr>
      <t>factor</t>
    </r>
  </si>
  <si>
    <r>
      <t xml:space="preserve">Applicable RSF </t>
    </r>
    <r>
      <rPr>
        <b/>
        <sz val="11"/>
        <rFont val="Verdana"/>
        <family val="2"/>
      </rPr>
      <t>factor</t>
    </r>
  </si>
  <si>
    <t>1.4.6.0.1</t>
  </si>
  <si>
    <t>of which, residential mortgages</t>
  </si>
  <si>
    <t>1.4.5.0.1</t>
  </si>
  <si>
    <t>SIMPLIFIED AVAILABLE STABLE FUNDING</t>
  </si>
  <si>
    <t>0600</t>
  </si>
  <si>
    <t>0610</t>
  </si>
  <si>
    <t>1060</t>
  </si>
  <si>
    <t>1070</t>
  </si>
  <si>
    <t>2.3.0.2</t>
  </si>
  <si>
    <t>2.8.5</t>
  </si>
  <si>
    <t>2.9</t>
  </si>
  <si>
    <t>2.9.1</t>
  </si>
  <si>
    <t>2.9.2</t>
  </si>
  <si>
    <t>2.9.3</t>
  </si>
  <si>
    <t>2.9.4</t>
  </si>
  <si>
    <t>1.10.1</t>
  </si>
  <si>
    <t>1.10.2</t>
  </si>
  <si>
    <t>1.10.3</t>
  </si>
  <si>
    <t>1.10.4</t>
  </si>
  <si>
    <t>1.10.5</t>
  </si>
  <si>
    <t>RSF from authorised interdependent assets</t>
  </si>
  <si>
    <t>1.9.4</t>
  </si>
  <si>
    <t>non-performing assets</t>
  </si>
  <si>
    <t>1080</t>
  </si>
  <si>
    <t>Deferred tax liabilities</t>
  </si>
  <si>
    <t>1090</t>
  </si>
  <si>
    <t>derivatives client clearing activities</t>
  </si>
  <si>
    <t>others</t>
  </si>
  <si>
    <t>eligible covered bonds</t>
  </si>
  <si>
    <t>1.3.3</t>
  </si>
  <si>
    <t>ASF from liabilities and committed facilities within a group or an IPS if subject to preferential treatment</t>
  </si>
  <si>
    <t>RSF from central bank assets</t>
  </si>
  <si>
    <t>other off-balance sheet exposures for which the competent authority has determined RSF factors</t>
  </si>
  <si>
    <t>Total</t>
  </si>
  <si>
    <t>Total ASF</t>
  </si>
  <si>
    <t>ASF from liabilities within a group or an IPS if subject to preferential treatment</t>
  </si>
  <si>
    <t>C 84.00 - NSFR Summary (fully-fledged NSFR)</t>
  </si>
  <si>
    <t>C 84.00 - NSFR Summary simplified NSFR)</t>
  </si>
  <si>
    <t>unencumbered or encumbered for a residual maturity of less than six months</t>
  </si>
  <si>
    <t>encumbered for a residual maturity of at least six months but less than one year</t>
  </si>
  <si>
    <t>encumbered for a residual maturity of one year or more</t>
  </si>
  <si>
    <t>unencumbered or encumbered for a residual maturity of less than one year</t>
  </si>
  <si>
    <t xml:space="preserve">HQLAs encumbered for a residual maturity of one year or morein cover pool </t>
  </si>
  <si>
    <t>non-HQLA securities encumbered for a residual maturity of one year or more in a cover pool</t>
  </si>
  <si>
    <t xml:space="preserve">assets encumbered for a residual maturity of one year or morein cover pool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</si>
</sst>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0.0%"/>
    <numFmt numFmtId="166" formatCode="#,##0.00_ ;[Red]\-#,##0.00\ 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Verdana"/>
      <family val="2"/>
    </font>
    <font>
      <sz val="11"/>
      <color indexed="8"/>
      <name val="Verdana"/>
      <family val="2"/>
    </font>
    <font>
      <b/>
      <sz val="22"/>
      <name val="Verdana"/>
      <family val="2"/>
    </font>
    <font>
      <sz val="11"/>
      <name val="Calibri"/>
      <family val="2"/>
      <scheme val="minor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b/>
      <strike/>
      <sz val="11"/>
      <color rgb="FFFF0000"/>
      <name val="Verdana"/>
      <family val="2"/>
    </font>
    <font>
      <strike/>
      <sz val="11"/>
      <color rgb="FFFF0000"/>
      <name val="Verdana"/>
      <family val="2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b/>
      <sz val="11"/>
      <color theme="1"/>
      <name val="Verdana"/>
      <family val="2"/>
      <charset val="238"/>
    </font>
    <font>
      <sz val="10"/>
      <name val="Verdana"/>
      <family val="2"/>
    </font>
    <font>
      <sz val="8"/>
      <name val="Verdana"/>
      <family val="2"/>
      <charset val="238"/>
    </font>
    <font>
      <sz val="8"/>
      <name val="Verdana"/>
      <family val="2"/>
    </font>
    <font>
      <sz val="11"/>
      <color theme="1"/>
      <name val="Verdana"/>
      <family val="2"/>
    </font>
    <font>
      <b/>
      <sz val="11"/>
      <name val="Verdana"/>
      <family val="2"/>
      <charset val="238"/>
    </font>
    <font>
      <b/>
      <sz val="11"/>
      <color theme="1"/>
      <name val="Verdana"/>
      <family val="2"/>
    </font>
    <font>
      <b/>
      <sz val="11"/>
      <color indexed="8"/>
      <name val="Verdana"/>
      <family val="2"/>
    </font>
    <font>
      <sz val="11"/>
      <color theme="4" tint="-0.249977111117893"/>
      <name val="Verdana"/>
      <family val="2"/>
    </font>
    <font>
      <sz val="11"/>
      <color theme="0"/>
      <name val="Verdana"/>
      <family val="2"/>
    </font>
    <font>
      <sz val="10"/>
      <name val="Arial"/>
      <family val="2"/>
    </font>
    <font>
      <b/>
      <u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3" borderId="13" applyFont="0" applyBorder="0">
      <alignment horizontal="center" wrapText="1"/>
    </xf>
    <xf numFmtId="9" fontId="15" fillId="0" borderId="0" applyFont="0" applyFill="0" applyBorder="0" applyAlignment="0" applyProtection="0"/>
    <xf numFmtId="0" fontId="27" fillId="0" borderId="0"/>
  </cellStyleXfs>
  <cellXfs count="257">
    <xf numFmtId="0" fontId="0" fillId="0" borderId="0" xfId="0"/>
    <xf numFmtId="0" fontId="2" fillId="0" borderId="0" xfId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0" applyFont="1" applyBorder="1" applyAlignment="1">
      <alignment horizontal="left" vertical="center" wrapText="1" indent="3"/>
    </xf>
    <xf numFmtId="0" fontId="6" fillId="3" borderId="4" xfId="2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center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2" borderId="4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164" fontId="7" fillId="3" borderId="4" xfId="1" applyNumberFormat="1" applyFont="1" applyFill="1" applyBorder="1" applyAlignment="1">
      <alignment horizontal="right" vertical="center"/>
    </xf>
    <xf numFmtId="0" fontId="2" fillId="3" borderId="4" xfId="1" applyFont="1" applyFill="1" applyBorder="1" applyAlignment="1">
      <alignment horizontal="left" vertical="center" wrapText="1" indent="1"/>
    </xf>
    <xf numFmtId="164" fontId="7" fillId="3" borderId="4" xfId="1" applyNumberFormat="1" applyFont="1" applyFill="1" applyBorder="1" applyAlignment="1">
      <alignment horizontal="right" vertical="center" wrapText="1"/>
    </xf>
    <xf numFmtId="49" fontId="9" fillId="2" borderId="4" xfId="1" applyNumberFormat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 indent="1"/>
    </xf>
    <xf numFmtId="0" fontId="2" fillId="0" borderId="4" xfId="1" applyFont="1" applyFill="1" applyBorder="1" applyAlignment="1">
      <alignment horizontal="left" vertical="center" wrapText="1" indent="3"/>
    </xf>
    <xf numFmtId="164" fontId="2" fillId="3" borderId="4" xfId="1" applyNumberFormat="1" applyFont="1" applyFill="1" applyBorder="1" applyAlignment="1">
      <alignment horizontal="right" vertical="center" wrapText="1"/>
    </xf>
    <xf numFmtId="2" fontId="2" fillId="3" borderId="4" xfId="1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 indent="3"/>
    </xf>
    <xf numFmtId="164" fontId="7" fillId="2" borderId="4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0" fontId="3" fillId="2" borderId="11" xfId="1" applyFont="1" applyFill="1" applyBorder="1" applyAlignment="1">
      <alignment vertical="center"/>
    </xf>
    <xf numFmtId="49" fontId="3" fillId="2" borderId="11" xfId="1" applyNumberFormat="1" applyFont="1" applyFill="1" applyBorder="1" applyAlignment="1">
      <alignment vertical="center"/>
    </xf>
    <xf numFmtId="49" fontId="9" fillId="2" borderId="14" xfId="1" applyNumberFormat="1" applyFont="1" applyFill="1" applyBorder="1" applyAlignment="1">
      <alignment horizontal="left" vertical="center" wrapText="1"/>
    </xf>
    <xf numFmtId="164" fontId="2" fillId="2" borderId="14" xfId="1" applyNumberFormat="1" applyFont="1" applyFill="1" applyBorder="1" applyAlignment="1">
      <alignment horizontal="right" vertical="center" wrapText="1"/>
    </xf>
    <xf numFmtId="2" fontId="2" fillId="2" borderId="14" xfId="1" applyNumberFormat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vertical="center"/>
    </xf>
    <xf numFmtId="0" fontId="6" fillId="3" borderId="0" xfId="2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 indent="1"/>
    </xf>
    <xf numFmtId="2" fontId="2" fillId="0" borderId="4" xfId="1" applyNumberFormat="1" applyFont="1" applyFill="1" applyBorder="1" applyAlignment="1">
      <alignment horizontal="left" vertical="center" wrapText="1" indent="1"/>
    </xf>
    <xf numFmtId="2" fontId="2" fillId="0" borderId="4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indent="1"/>
    </xf>
    <xf numFmtId="0" fontId="3" fillId="0" borderId="4" xfId="1" applyFont="1" applyBorder="1" applyAlignment="1">
      <alignment vertical="center"/>
    </xf>
    <xf numFmtId="9" fontId="2" fillId="2" borderId="4" xfId="4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3" borderId="0" xfId="0" applyFont="1" applyFill="1" applyBorder="1" applyAlignment="1">
      <alignment horizontal="left" vertical="center" wrapText="1" indent="2"/>
    </xf>
    <xf numFmtId="0" fontId="16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1" fontId="7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vertical="center" wrapText="1"/>
    </xf>
    <xf numFmtId="9" fontId="3" fillId="3" borderId="22" xfId="4" applyFont="1" applyFill="1" applyBorder="1" applyAlignment="1">
      <alignment horizontal="center" vertical="center"/>
    </xf>
    <xf numFmtId="9" fontId="3" fillId="4" borderId="22" xfId="4" applyFont="1" applyFill="1" applyBorder="1" applyAlignment="1">
      <alignment horizontal="center" vertical="center"/>
    </xf>
    <xf numFmtId="9" fontId="3" fillId="4" borderId="23" xfId="4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vertical="center" wrapText="1"/>
    </xf>
    <xf numFmtId="9" fontId="3" fillId="3" borderId="24" xfId="4" applyFont="1" applyFill="1" applyBorder="1" applyAlignment="1">
      <alignment horizontal="center" vertical="center"/>
    </xf>
    <xf numFmtId="9" fontId="3" fillId="4" borderId="24" xfId="4" applyFont="1" applyFill="1" applyBorder="1" applyAlignment="1">
      <alignment horizontal="center" vertical="center"/>
    </xf>
    <xf numFmtId="9" fontId="3" fillId="4" borderId="25" xfId="4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0" fontId="2" fillId="4" borderId="26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9" fontId="3" fillId="2" borderId="24" xfId="4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1" fillId="4" borderId="25" xfId="0" applyFont="1" applyFill="1" applyBorder="1" applyAlignment="1">
      <alignment vertical="center" wrapText="1"/>
    </xf>
    <xf numFmtId="0" fontId="21" fillId="4" borderId="24" xfId="0" applyFont="1" applyFill="1" applyBorder="1" applyAlignment="1">
      <alignment vertical="center" wrapText="1"/>
    </xf>
    <xf numFmtId="0" fontId="21" fillId="3" borderId="26" xfId="0" applyFont="1" applyFill="1" applyBorder="1" applyAlignment="1">
      <alignment vertical="center" wrapText="1"/>
    </xf>
    <xf numFmtId="0" fontId="2" fillId="4" borderId="25" xfId="2" applyFont="1" applyFill="1" applyBorder="1" applyAlignment="1" applyProtection="1">
      <alignment horizontal="left" vertical="center" wrapText="1" indent="3"/>
    </xf>
    <xf numFmtId="0" fontId="2" fillId="4" borderId="24" xfId="2" applyFont="1" applyFill="1" applyBorder="1" applyAlignment="1" applyProtection="1">
      <alignment horizontal="left" vertical="center" wrapText="1" indent="3"/>
    </xf>
    <xf numFmtId="0" fontId="2" fillId="3" borderId="26" xfId="2" applyFont="1" applyFill="1" applyBorder="1" applyAlignment="1" applyProtection="1">
      <alignment horizontal="left" vertical="center" wrapText="1" indent="3"/>
    </xf>
    <xf numFmtId="0" fontId="2" fillId="4" borderId="26" xfId="2" applyFont="1" applyFill="1" applyBorder="1" applyAlignment="1" applyProtection="1">
      <alignment horizontal="left" vertical="center" wrapText="1" indent="3"/>
    </xf>
    <xf numFmtId="0" fontId="2" fillId="0" borderId="4" xfId="2" applyFont="1" applyFill="1" applyBorder="1" applyAlignment="1" applyProtection="1">
      <alignment horizontal="left" vertical="center" wrapText="1" indent="1"/>
    </xf>
    <xf numFmtId="9" fontId="2" fillId="2" borderId="24" xfId="4" applyFont="1" applyFill="1" applyBorder="1" applyAlignment="1">
      <alignment horizontal="center" vertical="center"/>
    </xf>
    <xf numFmtId="9" fontId="2" fillId="4" borderId="25" xfId="4" applyFont="1" applyFill="1" applyBorder="1" applyAlignment="1">
      <alignment horizontal="center" vertical="center"/>
    </xf>
    <xf numFmtId="0" fontId="2" fillId="0" borderId="4" xfId="2" applyFont="1" applyFill="1" applyBorder="1" applyAlignment="1" applyProtection="1">
      <alignment horizontal="left" vertical="center" wrapText="1" indent="3"/>
    </xf>
    <xf numFmtId="9" fontId="12" fillId="4" borderId="24" xfId="4" applyFont="1" applyFill="1" applyBorder="1" applyAlignment="1">
      <alignment horizontal="center" vertical="center"/>
    </xf>
    <xf numFmtId="9" fontId="12" fillId="4" borderId="25" xfId="4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left" vertical="center" wrapText="1" indent="1"/>
    </xf>
    <xf numFmtId="0" fontId="2" fillId="0" borderId="19" xfId="2" applyFont="1" applyFill="1" applyBorder="1" applyAlignment="1" applyProtection="1">
      <alignment horizontal="left" vertical="center" wrapText="1" indent="1"/>
    </xf>
    <xf numFmtId="0" fontId="2" fillId="3" borderId="28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vertical="center" wrapText="1"/>
    </xf>
    <xf numFmtId="9" fontId="3" fillId="2" borderId="29" xfId="4" applyFont="1" applyFill="1" applyBorder="1" applyAlignment="1">
      <alignment horizontal="center" vertical="center"/>
    </xf>
    <xf numFmtId="165" fontId="3" fillId="2" borderId="29" xfId="4" applyNumberFormat="1" applyFont="1" applyFill="1" applyBorder="1" applyAlignment="1">
      <alignment horizontal="center" vertical="center"/>
    </xf>
    <xf numFmtId="9" fontId="3" fillId="4" borderId="28" xfId="4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  <xf numFmtId="9" fontId="3" fillId="4" borderId="31" xfId="4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vertical="center" wrapText="1"/>
    </xf>
    <xf numFmtId="0" fontId="18" fillId="2" borderId="4" xfId="1" quotePrefix="1" applyFont="1" applyFill="1" applyBorder="1" applyAlignment="1">
      <alignment horizontal="center" vertical="center" wrapText="1"/>
    </xf>
    <xf numFmtId="164" fontId="7" fillId="4" borderId="4" xfId="1" applyNumberFormat="1" applyFont="1" applyFill="1" applyBorder="1" applyAlignment="1">
      <alignment horizontal="right" vertical="center"/>
    </xf>
    <xf numFmtId="0" fontId="23" fillId="0" borderId="4" xfId="0" applyFont="1" applyFill="1" applyBorder="1" applyAlignment="1">
      <alignment vertical="center" wrapText="1"/>
    </xf>
    <xf numFmtId="0" fontId="23" fillId="4" borderId="4" xfId="0" applyFont="1" applyFill="1" applyBorder="1" applyAlignment="1">
      <alignment vertical="center" wrapText="1"/>
    </xf>
    <xf numFmtId="164" fontId="7" fillId="0" borderId="4" xfId="1" applyNumberFormat="1" applyFont="1" applyFill="1" applyBorder="1" applyAlignment="1">
      <alignment horizontal="right" vertical="center"/>
    </xf>
    <xf numFmtId="9" fontId="3" fillId="2" borderId="4" xfId="4" applyFont="1" applyFill="1" applyBorder="1" applyAlignment="1">
      <alignment horizontal="center" vertical="center"/>
    </xf>
    <xf numFmtId="9" fontId="3" fillId="2" borderId="25" xfId="4" applyFont="1" applyFill="1" applyBorder="1" applyAlignment="1">
      <alignment horizontal="center" vertical="center"/>
    </xf>
    <xf numFmtId="2" fontId="14" fillId="3" borderId="4" xfId="1" applyNumberFormat="1" applyFont="1" applyFill="1" applyBorder="1" applyAlignment="1">
      <alignment horizontal="left" vertical="center" wrapText="1" indent="1"/>
    </xf>
    <xf numFmtId="164" fontId="13" fillId="0" borderId="4" xfId="1" applyNumberFormat="1" applyFont="1" applyFill="1" applyBorder="1" applyAlignment="1">
      <alignment horizontal="right" vertical="center"/>
    </xf>
    <xf numFmtId="166" fontId="12" fillId="4" borderId="4" xfId="1" applyNumberFormat="1" applyFont="1" applyFill="1" applyBorder="1" applyAlignment="1">
      <alignment horizontal="right" vertical="center"/>
    </xf>
    <xf numFmtId="2" fontId="14" fillId="4" borderId="4" xfId="1" applyNumberFormat="1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 wrapText="1"/>
    </xf>
    <xf numFmtId="164" fontId="11" fillId="0" borderId="4" xfId="1" applyNumberFormat="1" applyFont="1" applyFill="1" applyBorder="1" applyAlignment="1">
      <alignment horizontal="right" vertical="center"/>
    </xf>
    <xf numFmtId="2" fontId="2" fillId="3" borderId="4" xfId="1" applyNumberFormat="1" applyFont="1" applyFill="1" applyBorder="1" applyAlignment="1">
      <alignment horizontal="left" vertical="center" wrapText="1" indent="1"/>
    </xf>
    <xf numFmtId="164" fontId="13" fillId="3" borderId="4" xfId="1" applyNumberFormat="1" applyFont="1" applyFill="1" applyBorder="1" applyAlignment="1">
      <alignment horizontal="right" vertical="center" wrapText="1"/>
    </xf>
    <xf numFmtId="164" fontId="7" fillId="4" borderId="4" xfId="1" applyNumberFormat="1" applyFont="1" applyFill="1" applyBorder="1" applyAlignment="1">
      <alignment horizontal="right" vertical="center" wrapText="1"/>
    </xf>
    <xf numFmtId="164" fontId="2" fillId="3" borderId="4" xfId="1" applyNumberFormat="1" applyFont="1" applyFill="1" applyBorder="1" applyAlignment="1">
      <alignment horizontal="right" vertical="center"/>
    </xf>
    <xf numFmtId="0" fontId="7" fillId="3" borderId="10" xfId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vertical="center"/>
    </xf>
    <xf numFmtId="0" fontId="26" fillId="3" borderId="0" xfId="1" applyFont="1" applyFill="1" applyAlignment="1">
      <alignment horizontal="center" vertical="center"/>
    </xf>
    <xf numFmtId="0" fontId="28" fillId="0" borderId="0" xfId="5" applyFont="1" applyBorder="1" applyAlignment="1">
      <alignment horizontal="left" vertical="center"/>
    </xf>
    <xf numFmtId="0" fontId="30" fillId="0" borderId="0" xfId="5" applyFont="1" applyBorder="1" applyAlignment="1">
      <alignment horizontal="left" vertical="center"/>
    </xf>
    <xf numFmtId="0" fontId="32" fillId="0" borderId="0" xfId="5" applyFont="1" applyBorder="1" applyAlignment="1">
      <alignment horizontal="left" vertical="center"/>
    </xf>
    <xf numFmtId="0" fontId="31" fillId="2" borderId="10" xfId="5" applyFont="1" applyFill="1" applyBorder="1" applyAlignment="1">
      <alignment horizontal="center" vertical="center" wrapText="1"/>
    </xf>
    <xf numFmtId="0" fontId="31" fillId="2" borderId="41" xfId="5" applyFont="1" applyFill="1" applyBorder="1" applyAlignment="1">
      <alignment horizontal="center" vertical="center"/>
    </xf>
    <xf numFmtId="0" fontId="31" fillId="2" borderId="4" xfId="5" applyFont="1" applyFill="1" applyBorder="1" applyAlignment="1">
      <alignment horizontal="center" vertical="center" wrapText="1"/>
    </xf>
    <xf numFmtId="0" fontId="31" fillId="2" borderId="37" xfId="5" applyFont="1" applyFill="1" applyBorder="1" applyAlignment="1">
      <alignment horizontal="left" vertical="center"/>
    </xf>
    <xf numFmtId="0" fontId="32" fillId="0" borderId="19" xfId="5" applyFont="1" applyBorder="1" applyAlignment="1">
      <alignment horizontal="center" vertical="center"/>
    </xf>
    <xf numFmtId="0" fontId="32" fillId="0" borderId="19" xfId="5" applyFont="1" applyBorder="1" applyAlignment="1">
      <alignment horizontal="left" vertical="center"/>
    </xf>
    <xf numFmtId="0" fontId="32" fillId="0" borderId="17" xfId="5" applyFont="1" applyBorder="1" applyAlignment="1">
      <alignment horizontal="center" vertical="center"/>
    </xf>
    <xf numFmtId="0" fontId="32" fillId="0" borderId="17" xfId="5" applyFont="1" applyBorder="1" applyAlignment="1">
      <alignment horizontal="left" vertical="center"/>
    </xf>
    <xf numFmtId="0" fontId="32" fillId="0" borderId="4" xfId="5" applyFont="1" applyBorder="1" applyAlignment="1">
      <alignment horizontal="center" vertical="center"/>
    </xf>
    <xf numFmtId="0" fontId="32" fillId="0" borderId="4" xfId="5" applyFont="1" applyBorder="1" applyAlignment="1">
      <alignment horizontal="left" vertical="center"/>
    </xf>
    <xf numFmtId="49" fontId="9" fillId="2" borderId="4" xfId="0" quotePrefix="1" applyNumberFormat="1" applyFont="1" applyFill="1" applyBorder="1" applyAlignment="1">
      <alignment horizontal="left" vertical="center"/>
    </xf>
    <xf numFmtId="49" fontId="19" fillId="0" borderId="37" xfId="0" applyNumberFormat="1" applyFont="1" applyFill="1" applyBorder="1" applyAlignment="1">
      <alignment horizontal="left" vertical="center"/>
    </xf>
    <xf numFmtId="49" fontId="19" fillId="0" borderId="37" xfId="1" applyNumberFormat="1" applyFont="1" applyFill="1" applyBorder="1" applyAlignment="1">
      <alignment horizontal="left" vertical="center"/>
    </xf>
    <xf numFmtId="49" fontId="20" fillId="0" borderId="37" xfId="1" applyNumberFormat="1" applyFont="1" applyFill="1" applyBorder="1" applyAlignment="1">
      <alignment horizontal="left" vertical="center"/>
    </xf>
    <xf numFmtId="49" fontId="20" fillId="0" borderId="37" xfId="0" applyNumberFormat="1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 wrapText="1"/>
    </xf>
    <xf numFmtId="49" fontId="9" fillId="2" borderId="12" xfId="1" quotePrefix="1" applyNumberFormat="1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7" xfId="1" applyFont="1" applyFill="1" applyBorder="1" applyAlignment="1">
      <alignment horizontal="left" vertical="center" wrapText="1"/>
    </xf>
    <xf numFmtId="0" fontId="2" fillId="0" borderId="37" xfId="1" applyFont="1" applyFill="1" applyBorder="1" applyAlignment="1">
      <alignment horizontal="left" vertical="center" wrapText="1" indent="1"/>
    </xf>
    <xf numFmtId="9" fontId="2" fillId="0" borderId="0" xfId="4" applyFont="1" applyFill="1" applyBorder="1" applyAlignment="1">
      <alignment horizontal="left" vertical="center" indent="1"/>
    </xf>
    <xf numFmtId="0" fontId="7" fillId="0" borderId="37" xfId="1" applyFont="1" applyFill="1" applyBorder="1" applyAlignment="1">
      <alignment horizontal="left" vertical="top" wrapText="1"/>
    </xf>
    <xf numFmtId="0" fontId="2" fillId="0" borderId="37" xfId="1" applyFont="1" applyFill="1" applyBorder="1" applyAlignment="1">
      <alignment horizontal="left" vertical="top" wrapText="1" indent="1"/>
    </xf>
    <xf numFmtId="0" fontId="2" fillId="0" borderId="37" xfId="1" applyFont="1" applyBorder="1" applyAlignment="1">
      <alignment horizontal="left" vertical="top" wrapText="1" indent="1"/>
    </xf>
    <xf numFmtId="0" fontId="2" fillId="0" borderId="37" xfId="1" applyFont="1" applyBorder="1" applyAlignment="1">
      <alignment horizontal="left" vertical="top" wrapText="1" indent="2"/>
    </xf>
    <xf numFmtId="0" fontId="24" fillId="0" borderId="37" xfId="1" applyFont="1" applyBorder="1" applyAlignment="1">
      <alignment vertical="center"/>
    </xf>
    <xf numFmtId="0" fontId="7" fillId="0" borderId="37" xfId="1" applyFont="1" applyBorder="1" applyAlignment="1">
      <alignment horizontal="left" vertical="top" wrapText="1"/>
    </xf>
    <xf numFmtId="0" fontId="22" fillId="0" borderId="37" xfId="0" applyFont="1" applyFill="1" applyBorder="1" applyAlignment="1" applyProtection="1">
      <alignment horizontal="left" vertical="center" wrapText="1"/>
    </xf>
    <xf numFmtId="0" fontId="7" fillId="0" borderId="37" xfId="2" applyFont="1" applyFill="1" applyBorder="1" applyAlignment="1" applyProtection="1">
      <alignment horizontal="left" vertical="center" wrapText="1"/>
    </xf>
    <xf numFmtId="0" fontId="2" fillId="0" borderId="37" xfId="2" applyFont="1" applyFill="1" applyBorder="1" applyAlignment="1" applyProtection="1">
      <alignment horizontal="left" vertical="center" wrapText="1" indent="1"/>
    </xf>
    <xf numFmtId="0" fontId="7" fillId="3" borderId="37" xfId="1" applyFont="1" applyFill="1" applyBorder="1" applyAlignment="1">
      <alignment horizontal="left" vertical="top" wrapText="1"/>
    </xf>
    <xf numFmtId="0" fontId="2" fillId="0" borderId="37" xfId="2" applyFont="1" applyFill="1" applyBorder="1" applyAlignment="1" applyProtection="1">
      <alignment horizontal="left" vertical="top" wrapText="1" indent="1"/>
    </xf>
    <xf numFmtId="49" fontId="7" fillId="2" borderId="19" xfId="1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vertical="center" wrapText="1"/>
    </xf>
    <xf numFmtId="164" fontId="7" fillId="3" borderId="10" xfId="1" applyNumberFormat="1" applyFont="1" applyFill="1" applyBorder="1" applyAlignment="1">
      <alignment horizontal="right" vertical="center"/>
    </xf>
    <xf numFmtId="164" fontId="7" fillId="4" borderId="10" xfId="1" applyNumberFormat="1" applyFont="1" applyFill="1" applyBorder="1" applyAlignment="1">
      <alignment horizontal="right" vertical="center"/>
    </xf>
    <xf numFmtId="0" fontId="8" fillId="4" borderId="10" xfId="1" quotePrefix="1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horizontal="right" vertical="center"/>
    </xf>
    <xf numFmtId="2" fontId="2" fillId="3" borderId="10" xfId="1" applyNumberFormat="1" applyFont="1" applyFill="1" applyBorder="1" applyAlignment="1">
      <alignment horizontal="left" vertical="center" wrapText="1" indent="1"/>
    </xf>
    <xf numFmtId="9" fontId="2" fillId="2" borderId="10" xfId="4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left" vertical="center" wrapText="1"/>
    </xf>
    <xf numFmtId="164" fontId="2" fillId="3" borderId="41" xfId="1" applyNumberFormat="1" applyFont="1" applyFill="1" applyBorder="1" applyAlignment="1">
      <alignment horizontal="right" vertical="center"/>
    </xf>
    <xf numFmtId="0" fontId="7" fillId="3" borderId="41" xfId="1" applyFont="1" applyFill="1" applyBorder="1" applyAlignment="1">
      <alignment horizontal="center" vertical="center" wrapText="1"/>
    </xf>
    <xf numFmtId="2" fontId="2" fillId="0" borderId="37" xfId="1" applyNumberFormat="1" applyFont="1" applyFill="1" applyBorder="1" applyAlignment="1">
      <alignment horizontal="left" vertical="center" wrapText="1" indent="1"/>
    </xf>
    <xf numFmtId="49" fontId="9" fillId="2" borderId="13" xfId="1" applyNumberFormat="1" applyFont="1" applyFill="1" applyBorder="1" applyAlignment="1">
      <alignment horizontal="left" vertical="center" wrapText="1"/>
    </xf>
    <xf numFmtId="164" fontId="2" fillId="3" borderId="37" xfId="1" applyNumberFormat="1" applyFont="1" applyFill="1" applyBorder="1" applyAlignment="1">
      <alignment horizontal="right" vertical="center"/>
    </xf>
    <xf numFmtId="9" fontId="3" fillId="3" borderId="25" xfId="4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9" fontId="7" fillId="0" borderId="4" xfId="4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 wrapText="1" indent="5"/>
    </xf>
    <xf numFmtId="49" fontId="9" fillId="2" borderId="4" xfId="1" quotePrefix="1" applyNumberFormat="1" applyFont="1" applyFill="1" applyBorder="1" applyAlignment="1">
      <alignment horizontal="center" vertical="center"/>
    </xf>
    <xf numFmtId="0" fontId="8" fillId="3" borderId="41" xfId="1" quotePrefix="1" applyFont="1" applyFill="1" applyBorder="1" applyAlignment="1">
      <alignment horizontal="center" vertical="center" wrapText="1"/>
    </xf>
    <xf numFmtId="0" fontId="8" fillId="3" borderId="10" xfId="1" quotePrefix="1" applyFont="1" applyFill="1" applyBorder="1" applyAlignment="1">
      <alignment horizontal="center" vertical="center" wrapText="1"/>
    </xf>
    <xf numFmtId="49" fontId="9" fillId="2" borderId="4" xfId="1" quotePrefix="1" applyNumberFormat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 indent="2"/>
    </xf>
    <xf numFmtId="0" fontId="9" fillId="0" borderId="4" xfId="1" applyFont="1" applyFill="1" applyBorder="1" applyAlignment="1">
      <alignment horizontal="left" vertical="center" wrapText="1"/>
    </xf>
    <xf numFmtId="49" fontId="9" fillId="0" borderId="4" xfId="1" applyNumberFormat="1" applyFont="1" applyFill="1" applyBorder="1" applyAlignment="1">
      <alignment horizontal="left" vertical="center" wrapText="1"/>
    </xf>
    <xf numFmtId="164" fontId="2" fillId="0" borderId="4" xfId="1" applyNumberFormat="1" applyFont="1" applyFill="1" applyBorder="1" applyAlignment="1">
      <alignment horizontal="right" vertical="center"/>
    </xf>
    <xf numFmtId="0" fontId="7" fillId="0" borderId="14" xfId="1" applyFont="1" applyFill="1" applyBorder="1" applyAlignment="1">
      <alignment horizontal="left" vertical="center" wrapText="1"/>
    </xf>
    <xf numFmtId="0" fontId="24" fillId="0" borderId="4" xfId="1" applyFont="1" applyFill="1" applyBorder="1" applyAlignment="1">
      <alignment horizontal="left" vertical="center"/>
    </xf>
    <xf numFmtId="9" fontId="3" fillId="2" borderId="29" xfId="4" applyNumberFormat="1" applyFont="1" applyFill="1" applyBorder="1" applyAlignment="1">
      <alignment horizontal="center" vertical="center"/>
    </xf>
    <xf numFmtId="0" fontId="22" fillId="3" borderId="4" xfId="2" applyFont="1" applyFill="1" applyBorder="1" applyAlignment="1" applyProtection="1">
      <alignment horizontal="left" vertical="center" wrapText="1"/>
    </xf>
    <xf numFmtId="0" fontId="2" fillId="0" borderId="4" xfId="2" applyFont="1" applyFill="1" applyBorder="1" applyAlignment="1" applyProtection="1">
      <alignment horizontal="left" vertical="center" wrapText="1" indent="5"/>
    </xf>
    <xf numFmtId="0" fontId="22" fillId="0" borderId="4" xfId="0" applyFont="1" applyFill="1" applyBorder="1" applyAlignment="1" applyProtection="1">
      <alignment horizontal="left" vertical="center" wrapText="1"/>
    </xf>
    <xf numFmtId="0" fontId="7" fillId="3" borderId="4" xfId="2" applyFont="1" applyFill="1" applyBorder="1" applyAlignment="1" applyProtection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9" fontId="2" fillId="2" borderId="4" xfId="4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2" fillId="0" borderId="37" xfId="1" applyFont="1" applyFill="1" applyBorder="1" applyAlignment="1">
      <alignment horizontal="left" vertical="top" wrapText="1" indent="2"/>
    </xf>
    <xf numFmtId="9" fontId="3" fillId="4" borderId="4" xfId="4" applyFont="1" applyFill="1" applyBorder="1" applyAlignment="1">
      <alignment horizontal="center" vertical="center"/>
    </xf>
    <xf numFmtId="9" fontId="3" fillId="0" borderId="0" xfId="1" applyNumberFormat="1" applyFont="1" applyAlignment="1">
      <alignment vertical="center"/>
    </xf>
    <xf numFmtId="0" fontId="2" fillId="2" borderId="4" xfId="1" applyFont="1" applyFill="1" applyBorder="1" applyAlignment="1">
      <alignment vertical="center" wrapText="1"/>
    </xf>
    <xf numFmtId="2" fontId="2" fillId="2" borderId="4" xfId="1" applyNumberFormat="1" applyFont="1" applyFill="1" applyBorder="1" applyAlignment="1">
      <alignment vertical="center" wrapText="1"/>
    </xf>
    <xf numFmtId="0" fontId="2" fillId="3" borderId="4" xfId="1" applyNumberFormat="1" applyFont="1" applyFill="1" applyBorder="1" applyAlignment="1">
      <alignment vertical="center"/>
    </xf>
    <xf numFmtId="0" fontId="2" fillId="3" borderId="4" xfId="1" applyNumberFormat="1" applyFont="1" applyFill="1" applyBorder="1" applyAlignment="1">
      <alignment vertical="center" wrapText="1"/>
    </xf>
    <xf numFmtId="164" fontId="2" fillId="3" borderId="4" xfId="1" applyNumberFormat="1" applyFont="1" applyFill="1" applyBorder="1" applyAlignment="1">
      <alignment vertical="center"/>
    </xf>
    <xf numFmtId="164" fontId="2" fillId="3" borderId="4" xfId="1" applyNumberFormat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vertical="center" wrapText="1"/>
    </xf>
    <xf numFmtId="0" fontId="2" fillId="3" borderId="46" xfId="0" applyFont="1" applyFill="1" applyBorder="1" applyAlignment="1">
      <alignment vertical="center" wrapText="1"/>
    </xf>
    <xf numFmtId="0" fontId="2" fillId="3" borderId="47" xfId="0" applyFont="1" applyFill="1" applyBorder="1" applyAlignment="1">
      <alignment vertical="center" wrapText="1"/>
    </xf>
    <xf numFmtId="0" fontId="2" fillId="3" borderId="48" xfId="0" applyFont="1" applyFill="1" applyBorder="1" applyAlignment="1">
      <alignment vertical="center" wrapText="1"/>
    </xf>
    <xf numFmtId="0" fontId="7" fillId="2" borderId="49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0" fontId="31" fillId="2" borderId="13" xfId="5" applyFont="1" applyFill="1" applyBorder="1" applyAlignment="1">
      <alignment horizontal="center" vertical="center"/>
    </xf>
    <xf numFmtId="0" fontId="31" fillId="2" borderId="36" xfId="5" applyFont="1" applyFill="1" applyBorder="1" applyAlignment="1">
      <alignment horizontal="center" vertical="center"/>
    </xf>
    <xf numFmtId="0" fontId="0" fillId="2" borderId="36" xfId="0" applyFill="1" applyBorder="1"/>
    <xf numFmtId="0" fontId="7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2" borderId="4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16" xfId="1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38" xfId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2" borderId="42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49" fontId="7" fillId="2" borderId="27" xfId="1" applyNumberFormat="1" applyFont="1" applyFill="1" applyBorder="1" applyAlignment="1">
      <alignment horizontal="center" vertical="center" wrapText="1"/>
    </xf>
    <xf numFmtId="49" fontId="7" fillId="2" borderId="34" xfId="1" applyNumberFormat="1" applyFont="1" applyFill="1" applyBorder="1" applyAlignment="1">
      <alignment horizontal="center" vertical="center" wrapText="1"/>
    </xf>
    <xf numFmtId="49" fontId="7" fillId="2" borderId="35" xfId="1" applyNumberFormat="1" applyFont="1" applyFill="1" applyBorder="1" applyAlignment="1">
      <alignment horizontal="center" vertical="center" wrapText="1"/>
    </xf>
    <xf numFmtId="49" fontId="7" fillId="2" borderId="38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49" fontId="7" fillId="2" borderId="39" xfId="1" applyNumberFormat="1" applyFont="1" applyFill="1" applyBorder="1" applyAlignment="1">
      <alignment horizontal="center" vertical="center" wrapText="1"/>
    </xf>
    <xf numFmtId="49" fontId="7" fillId="2" borderId="20" xfId="1" applyNumberFormat="1" applyFont="1" applyFill="1" applyBorder="1" applyAlignment="1">
      <alignment horizontal="center" vertical="center" wrapText="1"/>
    </xf>
    <xf numFmtId="49" fontId="7" fillId="2" borderId="40" xfId="1" applyNumberFormat="1" applyFont="1" applyFill="1" applyBorder="1" applyAlignment="1">
      <alignment horizontal="center" vertical="center" wrapText="1"/>
    </xf>
    <xf numFmtId="49" fontId="7" fillId="2" borderId="41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7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6">
    <cellStyle name="HeadingTable" xfId="3"/>
    <cellStyle name="Normal" xfId="0" builtinId="0"/>
    <cellStyle name="Normal 2 2 2" xfId="5"/>
    <cellStyle name="Normal_Assets Final" xfId="1"/>
    <cellStyle name="Normal_Inflows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3"/>
  <sheetViews>
    <sheetView showGridLines="0" zoomScaleNormal="100" workbookViewId="0">
      <selection activeCell="D13" sqref="D13"/>
    </sheetView>
  </sheetViews>
  <sheetFormatPr defaultColWidth="5.140625" defaultRowHeight="10.5" x14ac:dyDescent="0.25"/>
  <cols>
    <col min="1" max="1" width="5.140625" style="118"/>
    <col min="2" max="2" width="10.5703125" style="118" customWidth="1"/>
    <col min="3" max="3" width="10.7109375" style="118" customWidth="1"/>
    <col min="4" max="4" width="138.28515625" style="118" customWidth="1"/>
    <col min="5" max="16384" width="5.140625" style="118"/>
  </cols>
  <sheetData>
    <row r="2" spans="2:4" s="117" customFormat="1" ht="12.75" x14ac:dyDescent="0.25">
      <c r="B2" s="116" t="s">
        <v>213</v>
      </c>
    </row>
    <row r="4" spans="2:4" ht="15" x14ac:dyDescent="0.25">
      <c r="B4" s="208" t="s">
        <v>214</v>
      </c>
      <c r="C4" s="209"/>
      <c r="D4" s="210"/>
    </row>
    <row r="5" spans="2:4" ht="25.5" customHeight="1" x14ac:dyDescent="0.25">
      <c r="B5" s="119" t="s">
        <v>210</v>
      </c>
      <c r="C5" s="119" t="s">
        <v>211</v>
      </c>
      <c r="D5" s="120" t="s">
        <v>212</v>
      </c>
    </row>
    <row r="6" spans="2:4" ht="13.5" customHeight="1" x14ac:dyDescent="0.25">
      <c r="B6" s="121"/>
      <c r="C6" s="121"/>
      <c r="D6" s="122" t="s">
        <v>15</v>
      </c>
    </row>
    <row r="7" spans="2:4" ht="13.5" customHeight="1" x14ac:dyDescent="0.25">
      <c r="B7" s="123">
        <v>80</v>
      </c>
      <c r="C7" s="123" t="s">
        <v>215</v>
      </c>
      <c r="D7" s="124" t="s">
        <v>57</v>
      </c>
    </row>
    <row r="8" spans="2:4" ht="13.5" customHeight="1" x14ac:dyDescent="0.25">
      <c r="B8" s="125">
        <v>81</v>
      </c>
      <c r="C8" s="125" t="s">
        <v>216</v>
      </c>
      <c r="D8" s="126" t="s">
        <v>219</v>
      </c>
    </row>
    <row r="9" spans="2:4" ht="13.5" customHeight="1" x14ac:dyDescent="0.25">
      <c r="B9" s="121"/>
      <c r="C9" s="121"/>
      <c r="D9" s="122" t="s">
        <v>217</v>
      </c>
    </row>
    <row r="10" spans="2:4" ht="13.5" customHeight="1" x14ac:dyDescent="0.25">
      <c r="B10" s="123">
        <v>82</v>
      </c>
      <c r="C10" s="123" t="s">
        <v>221</v>
      </c>
      <c r="D10" s="124" t="s">
        <v>218</v>
      </c>
    </row>
    <row r="11" spans="2:4" ht="13.5" customHeight="1" x14ac:dyDescent="0.25">
      <c r="B11" s="125">
        <v>83</v>
      </c>
      <c r="C11" s="125" t="s">
        <v>223</v>
      </c>
      <c r="D11" s="126" t="s">
        <v>390</v>
      </c>
    </row>
    <row r="12" spans="2:4" ht="13.5" customHeight="1" x14ac:dyDescent="0.25">
      <c r="B12" s="121"/>
      <c r="C12" s="121"/>
      <c r="D12" s="122" t="s">
        <v>220</v>
      </c>
    </row>
    <row r="13" spans="2:4" ht="13.5" customHeight="1" x14ac:dyDescent="0.25">
      <c r="B13" s="127">
        <v>84</v>
      </c>
      <c r="C13" s="127" t="s">
        <v>222</v>
      </c>
      <c r="D13" s="128" t="s">
        <v>220</v>
      </c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 scaleWithDoc="0" alignWithMargins="0">
    <oddHeader>&amp;CEN
ANNEX 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18"/>
  <sheetViews>
    <sheetView showGridLines="0" zoomScale="80" zoomScaleNormal="80" workbookViewId="0">
      <pane xSplit="4" ySplit="9" topLeftCell="E99" activePane="bottomRight" state="frozen"/>
      <selection pane="topRight" activeCell="E1" sqref="E1"/>
      <selection pane="bottomLeft" activeCell="A10" sqref="A10"/>
      <selection pane="bottomRight" activeCell="G101" sqref="G101"/>
    </sheetView>
  </sheetViews>
  <sheetFormatPr defaultColWidth="11.42578125" defaultRowHeight="14.25" x14ac:dyDescent="0.25"/>
  <cols>
    <col min="1" max="1" width="3.28515625" style="42" customWidth="1"/>
    <col min="2" max="2" width="10.5703125" style="41" customWidth="1"/>
    <col min="3" max="3" width="9.28515625" style="41" customWidth="1"/>
    <col min="4" max="4" width="89.42578125" style="42" customWidth="1"/>
    <col min="5" max="16" width="20.7109375" style="42" customWidth="1"/>
    <col min="17" max="17" width="19.28515625" style="42" customWidth="1"/>
    <col min="18" max="16384" width="11.42578125" style="42"/>
  </cols>
  <sheetData>
    <row r="1" spans="2:17" ht="15.75" customHeight="1" thickBot="1" x14ac:dyDescent="0.3"/>
    <row r="2" spans="2:17" ht="25.5" customHeight="1" thickBot="1" x14ac:dyDescent="0.3">
      <c r="B2" s="213" t="s">
        <v>54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5"/>
    </row>
    <row r="3" spans="2:17" ht="25.5" customHeight="1" x14ac:dyDescent="0.25">
      <c r="B3" s="43"/>
      <c r="C3" s="43"/>
      <c r="D3" s="43"/>
      <c r="E3" s="43"/>
      <c r="F3" s="44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2:17" ht="15.75" customHeight="1" x14ac:dyDescent="0.25">
      <c r="B4" s="43"/>
      <c r="C4" s="43"/>
      <c r="D4" s="6" t="s">
        <v>0</v>
      </c>
      <c r="E4" s="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17" ht="25.5" customHeight="1" x14ac:dyDescent="0.25">
      <c r="B5" s="43"/>
      <c r="C5" s="43"/>
      <c r="D5" s="47"/>
      <c r="E5" s="43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2:17" ht="25.5" customHeight="1" x14ac:dyDescent="0.25">
      <c r="B6" s="218"/>
      <c r="C6" s="219"/>
      <c r="D6" s="220"/>
      <c r="E6" s="211" t="s">
        <v>384</v>
      </c>
      <c r="F6" s="222"/>
      <c r="G6" s="222"/>
      <c r="H6" s="222"/>
      <c r="I6" s="211" t="s">
        <v>385</v>
      </c>
      <c r="J6" s="222"/>
      <c r="K6" s="222"/>
      <c r="L6" s="222"/>
      <c r="M6" s="211" t="s">
        <v>386</v>
      </c>
      <c r="N6" s="222"/>
      <c r="O6" s="222"/>
      <c r="P6" s="222"/>
      <c r="Q6" s="211" t="s">
        <v>12</v>
      </c>
    </row>
    <row r="7" spans="2:17" s="48" customFormat="1" ht="30" customHeight="1" x14ac:dyDescent="0.25">
      <c r="B7" s="212"/>
      <c r="C7" s="212"/>
      <c r="D7" s="221"/>
      <c r="E7" s="211" t="s">
        <v>358</v>
      </c>
      <c r="F7" s="216"/>
      <c r="G7" s="216"/>
      <c r="H7" s="217" t="s">
        <v>55</v>
      </c>
      <c r="I7" s="211" t="s">
        <v>358</v>
      </c>
      <c r="J7" s="216"/>
      <c r="K7" s="216"/>
      <c r="L7" s="217" t="s">
        <v>55</v>
      </c>
      <c r="M7" s="211" t="s">
        <v>358</v>
      </c>
      <c r="N7" s="216"/>
      <c r="O7" s="216"/>
      <c r="P7" s="217" t="s">
        <v>55</v>
      </c>
      <c r="Q7" s="212"/>
    </row>
    <row r="8" spans="2:17" ht="61.5" customHeight="1" x14ac:dyDescent="0.25">
      <c r="B8" s="212"/>
      <c r="C8" s="212"/>
      <c r="D8" s="221"/>
      <c r="E8" s="169" t="s">
        <v>20</v>
      </c>
      <c r="F8" s="169" t="s">
        <v>21</v>
      </c>
      <c r="G8" s="169" t="s">
        <v>22</v>
      </c>
      <c r="H8" s="216"/>
      <c r="I8" s="169" t="s">
        <v>20</v>
      </c>
      <c r="J8" s="169" t="s">
        <v>21</v>
      </c>
      <c r="K8" s="169" t="s">
        <v>22</v>
      </c>
      <c r="L8" s="216"/>
      <c r="M8" s="169" t="s">
        <v>20</v>
      </c>
      <c r="N8" s="169" t="s">
        <v>21</v>
      </c>
      <c r="O8" s="169" t="s">
        <v>22</v>
      </c>
      <c r="P8" s="216"/>
      <c r="Q8" s="212"/>
    </row>
    <row r="9" spans="2:17" s="40" customFormat="1" ht="24.95" customHeight="1" x14ac:dyDescent="0.25">
      <c r="B9" s="134" t="s">
        <v>1</v>
      </c>
      <c r="C9" s="49" t="s">
        <v>2</v>
      </c>
      <c r="D9" s="153" t="s">
        <v>3</v>
      </c>
      <c r="E9" s="173" t="s">
        <v>224</v>
      </c>
      <c r="F9" s="173" t="s">
        <v>225</v>
      </c>
      <c r="G9" s="173" t="s">
        <v>226</v>
      </c>
      <c r="H9" s="173" t="s">
        <v>227</v>
      </c>
      <c r="I9" s="173" t="s">
        <v>228</v>
      </c>
      <c r="J9" s="173" t="s">
        <v>229</v>
      </c>
      <c r="K9" s="173" t="s">
        <v>230</v>
      </c>
      <c r="L9" s="173" t="s">
        <v>231</v>
      </c>
      <c r="M9" s="173" t="s">
        <v>232</v>
      </c>
      <c r="N9" s="173" t="s">
        <v>233</v>
      </c>
      <c r="O9" s="173" t="s">
        <v>234</v>
      </c>
      <c r="P9" s="173" t="s">
        <v>235</v>
      </c>
      <c r="Q9" s="173" t="s">
        <v>236</v>
      </c>
    </row>
    <row r="10" spans="2:17" ht="24.95" customHeight="1" x14ac:dyDescent="0.25">
      <c r="B10" s="129" t="s">
        <v>224</v>
      </c>
      <c r="C10" s="130" t="s">
        <v>56</v>
      </c>
      <c r="D10" s="50" t="s">
        <v>57</v>
      </c>
      <c r="E10" s="52"/>
      <c r="F10" s="52"/>
      <c r="G10" s="52"/>
      <c r="H10" s="52"/>
      <c r="I10" s="53"/>
      <c r="J10" s="53"/>
      <c r="K10" s="53"/>
      <c r="L10" s="54"/>
      <c r="M10" s="55"/>
      <c r="N10" s="56"/>
      <c r="O10" s="56"/>
      <c r="P10" s="51"/>
      <c r="Q10" s="201">
        <f>+Q11+Q17+Q65+Q71+Q94+Q100+Q101+Q105+Q106+Q113</f>
        <v>0</v>
      </c>
    </row>
    <row r="11" spans="2:17" ht="24.95" customHeight="1" x14ac:dyDescent="0.25">
      <c r="B11" s="129" t="s">
        <v>225</v>
      </c>
      <c r="C11" s="130" t="s">
        <v>4</v>
      </c>
      <c r="D11" s="50" t="s">
        <v>351</v>
      </c>
      <c r="E11" s="52"/>
      <c r="F11" s="52"/>
      <c r="G11" s="52"/>
      <c r="H11" s="52"/>
      <c r="I11" s="53"/>
      <c r="J11" s="53"/>
      <c r="K11" s="53"/>
      <c r="L11" s="54"/>
      <c r="M11" s="55"/>
      <c r="N11" s="56"/>
      <c r="O11" s="56"/>
      <c r="P11" s="51"/>
      <c r="Q11" s="202">
        <f>+Q12+Q16</f>
        <v>0</v>
      </c>
    </row>
    <row r="12" spans="2:17" ht="24.95" customHeight="1" x14ac:dyDescent="0.25">
      <c r="B12" s="129" t="s">
        <v>226</v>
      </c>
      <c r="C12" s="130" t="s">
        <v>5</v>
      </c>
      <c r="D12" s="34" t="s">
        <v>352</v>
      </c>
      <c r="E12" s="57"/>
      <c r="F12" s="57"/>
      <c r="G12" s="57"/>
      <c r="H12" s="57"/>
      <c r="I12" s="58"/>
      <c r="J12" s="58"/>
      <c r="K12" s="58"/>
      <c r="L12" s="59"/>
      <c r="M12" s="60"/>
      <c r="N12" s="61"/>
      <c r="O12" s="61"/>
      <c r="P12" s="62"/>
      <c r="Q12" s="202">
        <f>+Q13+Q14+Q15</f>
        <v>0</v>
      </c>
    </row>
    <row r="13" spans="2:17" ht="24.95" customHeight="1" x14ac:dyDescent="0.25">
      <c r="B13" s="129" t="s">
        <v>227</v>
      </c>
      <c r="C13" s="130" t="s">
        <v>6</v>
      </c>
      <c r="D13" s="21" t="s">
        <v>425</v>
      </c>
      <c r="E13" s="63"/>
      <c r="F13" s="64"/>
      <c r="G13" s="64"/>
      <c r="H13" s="64"/>
      <c r="I13" s="65">
        <v>0</v>
      </c>
      <c r="J13" s="65">
        <v>0</v>
      </c>
      <c r="K13" s="65">
        <v>0</v>
      </c>
      <c r="L13" s="65">
        <v>0</v>
      </c>
      <c r="M13" s="63"/>
      <c r="N13" s="64"/>
      <c r="O13" s="64"/>
      <c r="P13" s="66"/>
      <c r="Q13" s="202">
        <f>+E13*M13+F13*N13+G13*O13+H13*P13</f>
        <v>0</v>
      </c>
    </row>
    <row r="14" spans="2:17" ht="24.95" customHeight="1" x14ac:dyDescent="0.25">
      <c r="B14" s="129" t="s">
        <v>228</v>
      </c>
      <c r="C14" s="130" t="s">
        <v>58</v>
      </c>
      <c r="D14" s="21" t="s">
        <v>426</v>
      </c>
      <c r="E14" s="63"/>
      <c r="F14" s="64"/>
      <c r="G14" s="64"/>
      <c r="H14" s="64"/>
      <c r="I14" s="65">
        <v>0.5</v>
      </c>
      <c r="J14" s="65">
        <v>0.5</v>
      </c>
      <c r="K14" s="65">
        <v>0.5</v>
      </c>
      <c r="L14" s="65">
        <v>0.5</v>
      </c>
      <c r="M14" s="63"/>
      <c r="N14" s="64"/>
      <c r="O14" s="64"/>
      <c r="P14" s="66"/>
      <c r="Q14" s="202">
        <f>+E14*M14+F14*N14+G14*O14+H14*P14</f>
        <v>0</v>
      </c>
    </row>
    <row r="15" spans="2:17" ht="24.95" customHeight="1" x14ac:dyDescent="0.25">
      <c r="B15" s="129" t="s">
        <v>229</v>
      </c>
      <c r="C15" s="130" t="s">
        <v>59</v>
      </c>
      <c r="D15" s="21" t="s">
        <v>427</v>
      </c>
      <c r="E15" s="63"/>
      <c r="F15" s="64"/>
      <c r="G15" s="64"/>
      <c r="H15" s="64"/>
      <c r="I15" s="65">
        <v>1</v>
      </c>
      <c r="J15" s="65">
        <v>1</v>
      </c>
      <c r="K15" s="65">
        <v>1</v>
      </c>
      <c r="L15" s="65">
        <v>1</v>
      </c>
      <c r="M15" s="63"/>
      <c r="N15" s="64"/>
      <c r="O15" s="64"/>
      <c r="P15" s="66"/>
      <c r="Q15" s="202">
        <f>+E15*M15+F15*N15+G15*O15+H15*P15</f>
        <v>0</v>
      </c>
    </row>
    <row r="16" spans="2:17" ht="24.95" customHeight="1" x14ac:dyDescent="0.25">
      <c r="B16" s="129" t="s">
        <v>230</v>
      </c>
      <c r="C16" s="130" t="s">
        <v>60</v>
      </c>
      <c r="D16" s="34" t="s">
        <v>61</v>
      </c>
      <c r="E16" s="63"/>
      <c r="F16" s="64"/>
      <c r="G16" s="64"/>
      <c r="H16" s="58"/>
      <c r="I16" s="65">
        <v>0</v>
      </c>
      <c r="J16" s="65">
        <v>0.5</v>
      </c>
      <c r="K16" s="65">
        <v>1</v>
      </c>
      <c r="L16" s="58"/>
      <c r="M16" s="63"/>
      <c r="N16" s="64"/>
      <c r="O16" s="64"/>
      <c r="P16" s="62"/>
      <c r="Q16" s="202">
        <f>+E16*M16+F16*N16+G16*O16</f>
        <v>0</v>
      </c>
    </row>
    <row r="17" spans="2:17" ht="24.95" customHeight="1" x14ac:dyDescent="0.25">
      <c r="B17" s="129" t="s">
        <v>231</v>
      </c>
      <c r="C17" s="130" t="s">
        <v>7</v>
      </c>
      <c r="D17" s="50" t="s">
        <v>62</v>
      </c>
      <c r="E17" s="58"/>
      <c r="F17" s="58"/>
      <c r="G17" s="58"/>
      <c r="H17" s="57"/>
      <c r="I17" s="58"/>
      <c r="J17" s="58"/>
      <c r="K17" s="58"/>
      <c r="L17" s="59"/>
      <c r="M17" s="60"/>
      <c r="N17" s="61"/>
      <c r="O17" s="61"/>
      <c r="P17" s="62"/>
      <c r="Q17" s="202">
        <f>+Q18+Q22+Q26+Q30+Q34+Q38+Q42+Q46+Q50+Q54+Q58+Q61+Q64</f>
        <v>0</v>
      </c>
    </row>
    <row r="18" spans="2:17" ht="24.95" customHeight="1" x14ac:dyDescent="0.25">
      <c r="B18" s="129" t="s">
        <v>232</v>
      </c>
      <c r="C18" s="131" t="s">
        <v>63</v>
      </c>
      <c r="D18" s="34" t="s">
        <v>64</v>
      </c>
      <c r="E18" s="60"/>
      <c r="F18" s="61"/>
      <c r="G18" s="60"/>
      <c r="H18" s="63"/>
      <c r="I18" s="58"/>
      <c r="J18" s="58"/>
      <c r="K18" s="58"/>
      <c r="L18" s="59"/>
      <c r="M18" s="60"/>
      <c r="N18" s="61"/>
      <c r="O18" s="61"/>
      <c r="P18" s="62"/>
      <c r="Q18" s="202">
        <f>+Q19+Q20+Q21</f>
        <v>0</v>
      </c>
    </row>
    <row r="19" spans="2:17" ht="24.95" customHeight="1" x14ac:dyDescent="0.25">
      <c r="B19" s="129" t="s">
        <v>233</v>
      </c>
      <c r="C19" s="131" t="s">
        <v>65</v>
      </c>
      <c r="D19" s="21" t="s">
        <v>425</v>
      </c>
      <c r="E19" s="60"/>
      <c r="F19" s="61"/>
      <c r="G19" s="60"/>
      <c r="H19" s="63"/>
      <c r="I19" s="58"/>
      <c r="J19" s="58"/>
      <c r="K19" s="58"/>
      <c r="L19" s="65">
        <v>0</v>
      </c>
      <c r="M19" s="60"/>
      <c r="N19" s="61"/>
      <c r="O19" s="61"/>
      <c r="P19" s="66"/>
      <c r="Q19" s="202">
        <f>+P19*H19</f>
        <v>0</v>
      </c>
    </row>
    <row r="20" spans="2:17" ht="24.95" customHeight="1" x14ac:dyDescent="0.25">
      <c r="B20" s="129" t="s">
        <v>234</v>
      </c>
      <c r="C20" s="132" t="s">
        <v>66</v>
      </c>
      <c r="D20" s="21" t="s">
        <v>426</v>
      </c>
      <c r="E20" s="60"/>
      <c r="F20" s="61"/>
      <c r="G20" s="60"/>
      <c r="H20" s="63"/>
      <c r="I20" s="58"/>
      <c r="J20" s="58"/>
      <c r="K20" s="58"/>
      <c r="L20" s="65">
        <v>0.5</v>
      </c>
      <c r="M20" s="60"/>
      <c r="N20" s="61"/>
      <c r="O20" s="61"/>
      <c r="P20" s="66"/>
      <c r="Q20" s="202">
        <f>+P20*H20</f>
        <v>0</v>
      </c>
    </row>
    <row r="21" spans="2:17" ht="24.95" customHeight="1" x14ac:dyDescent="0.25">
      <c r="B21" s="129" t="s">
        <v>235</v>
      </c>
      <c r="C21" s="132" t="s">
        <v>67</v>
      </c>
      <c r="D21" s="21" t="s">
        <v>427</v>
      </c>
      <c r="E21" s="55"/>
      <c r="F21" s="56"/>
      <c r="G21" s="55"/>
      <c r="H21" s="67"/>
      <c r="I21" s="58"/>
      <c r="J21" s="58"/>
      <c r="K21" s="58"/>
      <c r="L21" s="65">
        <v>1</v>
      </c>
      <c r="M21" s="60"/>
      <c r="N21" s="61"/>
      <c r="O21" s="61"/>
      <c r="P21" s="66"/>
      <c r="Q21" s="202">
        <f>+P21*H21</f>
        <v>0</v>
      </c>
    </row>
    <row r="22" spans="2:17" ht="24.95" customHeight="1" x14ac:dyDescent="0.25">
      <c r="B22" s="129" t="s">
        <v>236</v>
      </c>
      <c r="C22" s="132" t="s">
        <v>68</v>
      </c>
      <c r="D22" s="34" t="s">
        <v>69</v>
      </c>
      <c r="E22" s="58"/>
      <c r="F22" s="58"/>
      <c r="G22" s="58"/>
      <c r="H22" s="57"/>
      <c r="I22" s="58"/>
      <c r="J22" s="58"/>
      <c r="K22" s="58"/>
      <c r="L22" s="58"/>
      <c r="M22" s="60"/>
      <c r="N22" s="61"/>
      <c r="O22" s="61"/>
      <c r="P22" s="62"/>
      <c r="Q22" s="202">
        <f>+Q23+Q24+Q25</f>
        <v>0</v>
      </c>
    </row>
    <row r="23" spans="2:17" ht="24.95" customHeight="1" x14ac:dyDescent="0.25">
      <c r="B23" s="129" t="s">
        <v>237</v>
      </c>
      <c r="C23" s="132" t="s">
        <v>70</v>
      </c>
      <c r="D23" s="21" t="s">
        <v>425</v>
      </c>
      <c r="E23" s="55"/>
      <c r="F23" s="56"/>
      <c r="G23" s="55"/>
      <c r="H23" s="67"/>
      <c r="I23" s="58"/>
      <c r="J23" s="58"/>
      <c r="K23" s="58"/>
      <c r="L23" s="65">
        <v>0.05</v>
      </c>
      <c r="M23" s="68"/>
      <c r="N23" s="69"/>
      <c r="O23" s="69"/>
      <c r="P23" s="70"/>
      <c r="Q23" s="202">
        <f>+P23*H23</f>
        <v>0</v>
      </c>
    </row>
    <row r="24" spans="2:17" ht="24.95" customHeight="1" x14ac:dyDescent="0.25">
      <c r="B24" s="129" t="s">
        <v>238</v>
      </c>
      <c r="C24" s="132" t="s">
        <v>71</v>
      </c>
      <c r="D24" s="21" t="s">
        <v>426</v>
      </c>
      <c r="E24" s="60"/>
      <c r="F24" s="61"/>
      <c r="G24" s="60"/>
      <c r="H24" s="63"/>
      <c r="I24" s="58"/>
      <c r="J24" s="58"/>
      <c r="K24" s="58"/>
      <c r="L24" s="65">
        <v>0.5</v>
      </c>
      <c r="M24" s="60"/>
      <c r="N24" s="61"/>
      <c r="O24" s="61"/>
      <c r="P24" s="66"/>
      <c r="Q24" s="202">
        <f>+P24*H24</f>
        <v>0</v>
      </c>
    </row>
    <row r="25" spans="2:17" ht="24.95" customHeight="1" x14ac:dyDescent="0.25">
      <c r="B25" s="129" t="s">
        <v>239</v>
      </c>
      <c r="C25" s="132" t="s">
        <v>72</v>
      </c>
      <c r="D25" s="21" t="s">
        <v>427</v>
      </c>
      <c r="E25" s="60"/>
      <c r="F25" s="61"/>
      <c r="G25" s="60"/>
      <c r="H25" s="63"/>
      <c r="I25" s="58"/>
      <c r="J25" s="58"/>
      <c r="K25" s="58"/>
      <c r="L25" s="65">
        <v>1</v>
      </c>
      <c r="M25" s="60"/>
      <c r="N25" s="61"/>
      <c r="O25" s="61"/>
      <c r="P25" s="66"/>
      <c r="Q25" s="202">
        <f>+P25*H25</f>
        <v>0</v>
      </c>
    </row>
    <row r="26" spans="2:17" ht="24.95" customHeight="1" x14ac:dyDescent="0.25">
      <c r="B26" s="129" t="s">
        <v>240</v>
      </c>
      <c r="C26" s="132" t="s">
        <v>73</v>
      </c>
      <c r="D26" s="34" t="s">
        <v>74</v>
      </c>
      <c r="E26" s="58"/>
      <c r="F26" s="58"/>
      <c r="G26" s="58"/>
      <c r="H26" s="57"/>
      <c r="I26" s="58"/>
      <c r="J26" s="58"/>
      <c r="K26" s="58"/>
      <c r="L26" s="58"/>
      <c r="M26" s="60"/>
      <c r="N26" s="61"/>
      <c r="O26" s="61"/>
      <c r="P26" s="62"/>
      <c r="Q26" s="202">
        <f>+Q27+Q28+Q29</f>
        <v>0</v>
      </c>
    </row>
    <row r="27" spans="2:17" ht="24.95" customHeight="1" x14ac:dyDescent="0.25">
      <c r="B27" s="129" t="s">
        <v>241</v>
      </c>
      <c r="C27" s="132" t="s">
        <v>75</v>
      </c>
      <c r="D27" s="21" t="s">
        <v>425</v>
      </c>
      <c r="E27" s="55"/>
      <c r="F27" s="56"/>
      <c r="G27" s="55"/>
      <c r="H27" s="67"/>
      <c r="I27" s="58"/>
      <c r="J27" s="58"/>
      <c r="K27" s="58"/>
      <c r="L27" s="65">
        <v>7.0000000000000007E-2</v>
      </c>
      <c r="M27" s="60"/>
      <c r="N27" s="61"/>
      <c r="O27" s="61"/>
      <c r="P27" s="66"/>
      <c r="Q27" s="202">
        <f>+P27*H27</f>
        <v>0</v>
      </c>
    </row>
    <row r="28" spans="2:17" s="4" customFormat="1" ht="24.95" customHeight="1" x14ac:dyDescent="0.25">
      <c r="B28" s="129" t="s">
        <v>242</v>
      </c>
      <c r="C28" s="132" t="s">
        <v>76</v>
      </c>
      <c r="D28" s="21" t="s">
        <v>426</v>
      </c>
      <c r="E28" s="55"/>
      <c r="F28" s="56"/>
      <c r="G28" s="55"/>
      <c r="H28" s="67"/>
      <c r="I28" s="58"/>
      <c r="J28" s="58"/>
      <c r="K28" s="58"/>
      <c r="L28" s="65">
        <v>0.5</v>
      </c>
      <c r="M28" s="60"/>
      <c r="N28" s="61"/>
      <c r="O28" s="61"/>
      <c r="P28" s="66"/>
      <c r="Q28" s="202">
        <f>+P28*H28</f>
        <v>0</v>
      </c>
    </row>
    <row r="29" spans="2:17" ht="24.95" customHeight="1" x14ac:dyDescent="0.25">
      <c r="B29" s="129" t="s">
        <v>243</v>
      </c>
      <c r="C29" s="132" t="s">
        <v>77</v>
      </c>
      <c r="D29" s="21" t="s">
        <v>427</v>
      </c>
      <c r="E29" s="60"/>
      <c r="F29" s="61"/>
      <c r="G29" s="60"/>
      <c r="H29" s="63"/>
      <c r="I29" s="58"/>
      <c r="J29" s="58"/>
      <c r="K29" s="58"/>
      <c r="L29" s="65">
        <v>1</v>
      </c>
      <c r="M29" s="60"/>
      <c r="N29" s="61"/>
      <c r="O29" s="61"/>
      <c r="P29" s="66"/>
      <c r="Q29" s="202">
        <f>+P29*H29</f>
        <v>0</v>
      </c>
    </row>
    <row r="30" spans="2:17" ht="24.95" customHeight="1" x14ac:dyDescent="0.25">
      <c r="B30" s="129" t="s">
        <v>244</v>
      </c>
      <c r="C30" s="132" t="s">
        <v>78</v>
      </c>
      <c r="D30" s="34" t="s">
        <v>79</v>
      </c>
      <c r="E30" s="58"/>
      <c r="F30" s="58"/>
      <c r="G30" s="58"/>
      <c r="H30" s="57"/>
      <c r="I30" s="58"/>
      <c r="J30" s="58"/>
      <c r="K30" s="58"/>
      <c r="L30" s="58"/>
      <c r="M30" s="60"/>
      <c r="N30" s="61"/>
      <c r="O30" s="61"/>
      <c r="P30" s="62"/>
      <c r="Q30" s="202">
        <f>+Q31+Q32+Q33</f>
        <v>0</v>
      </c>
    </row>
    <row r="31" spans="2:17" ht="24.95" customHeight="1" x14ac:dyDescent="0.25">
      <c r="B31" s="129" t="s">
        <v>245</v>
      </c>
      <c r="C31" s="132" t="s">
        <v>80</v>
      </c>
      <c r="D31" s="21" t="s">
        <v>425</v>
      </c>
      <c r="E31" s="60"/>
      <c r="F31" s="61"/>
      <c r="G31" s="60"/>
      <c r="H31" s="63"/>
      <c r="I31" s="58"/>
      <c r="J31" s="58"/>
      <c r="K31" s="58"/>
      <c r="L31" s="65">
        <v>0.12</v>
      </c>
      <c r="M31" s="60"/>
      <c r="N31" s="61"/>
      <c r="O31" s="61"/>
      <c r="P31" s="66"/>
      <c r="Q31" s="202">
        <f>+P31*H31</f>
        <v>0</v>
      </c>
    </row>
    <row r="32" spans="2:17" ht="24.95" customHeight="1" x14ac:dyDescent="0.25">
      <c r="B32" s="129" t="s">
        <v>246</v>
      </c>
      <c r="C32" s="132" t="s">
        <v>81</v>
      </c>
      <c r="D32" s="21" t="s">
        <v>426</v>
      </c>
      <c r="E32" s="55"/>
      <c r="F32" s="56"/>
      <c r="G32" s="55"/>
      <c r="H32" s="67"/>
      <c r="I32" s="58"/>
      <c r="J32" s="58"/>
      <c r="K32" s="58"/>
      <c r="L32" s="65">
        <v>0.5</v>
      </c>
      <c r="M32" s="60"/>
      <c r="N32" s="61"/>
      <c r="O32" s="61"/>
      <c r="P32" s="66"/>
      <c r="Q32" s="202">
        <f>+P32*H32</f>
        <v>0</v>
      </c>
    </row>
    <row r="33" spans="2:17" ht="24.95" customHeight="1" x14ac:dyDescent="0.25">
      <c r="B33" s="129" t="s">
        <v>247</v>
      </c>
      <c r="C33" s="132" t="s">
        <v>82</v>
      </c>
      <c r="D33" s="21" t="s">
        <v>427</v>
      </c>
      <c r="E33" s="55"/>
      <c r="F33" s="56"/>
      <c r="G33" s="55"/>
      <c r="H33" s="67"/>
      <c r="I33" s="58"/>
      <c r="J33" s="58"/>
      <c r="K33" s="58"/>
      <c r="L33" s="65">
        <v>1</v>
      </c>
      <c r="M33" s="60"/>
      <c r="N33" s="61"/>
      <c r="O33" s="61"/>
      <c r="P33" s="66"/>
      <c r="Q33" s="202">
        <f>+P33*H33</f>
        <v>0</v>
      </c>
    </row>
    <row r="34" spans="2:17" ht="24.95" customHeight="1" x14ac:dyDescent="0.25">
      <c r="B34" s="129" t="s">
        <v>248</v>
      </c>
      <c r="C34" s="132" t="s">
        <v>83</v>
      </c>
      <c r="D34" s="34" t="s">
        <v>84</v>
      </c>
      <c r="E34" s="58"/>
      <c r="F34" s="58"/>
      <c r="G34" s="58"/>
      <c r="H34" s="57"/>
      <c r="I34" s="58"/>
      <c r="J34" s="58"/>
      <c r="K34" s="58"/>
      <c r="L34" s="58"/>
      <c r="M34" s="60"/>
      <c r="N34" s="61"/>
      <c r="O34" s="61"/>
      <c r="P34" s="62"/>
      <c r="Q34" s="202">
        <f>+Q35+Q36+Q37</f>
        <v>0</v>
      </c>
    </row>
    <row r="35" spans="2:17" ht="24.95" customHeight="1" x14ac:dyDescent="0.25">
      <c r="B35" s="129" t="s">
        <v>249</v>
      </c>
      <c r="C35" s="132" t="s">
        <v>85</v>
      </c>
      <c r="D35" s="21" t="s">
        <v>425</v>
      </c>
      <c r="E35" s="60"/>
      <c r="F35" s="61"/>
      <c r="G35" s="60"/>
      <c r="H35" s="63"/>
      <c r="I35" s="58"/>
      <c r="J35" s="58"/>
      <c r="K35" s="58"/>
      <c r="L35" s="65">
        <v>0.15</v>
      </c>
      <c r="M35" s="60"/>
      <c r="N35" s="61"/>
      <c r="O35" s="61"/>
      <c r="P35" s="66"/>
      <c r="Q35" s="202">
        <f>+P35*H35</f>
        <v>0</v>
      </c>
    </row>
    <row r="36" spans="2:17" ht="24.95" customHeight="1" x14ac:dyDescent="0.25">
      <c r="B36" s="129" t="s">
        <v>250</v>
      </c>
      <c r="C36" s="132" t="s">
        <v>86</v>
      </c>
      <c r="D36" s="21" t="s">
        <v>426</v>
      </c>
      <c r="E36" s="60"/>
      <c r="F36" s="61"/>
      <c r="G36" s="60"/>
      <c r="H36" s="63"/>
      <c r="I36" s="58"/>
      <c r="J36" s="58"/>
      <c r="K36" s="58"/>
      <c r="L36" s="65">
        <v>0.5</v>
      </c>
      <c r="M36" s="60"/>
      <c r="N36" s="61"/>
      <c r="O36" s="61"/>
      <c r="P36" s="66"/>
      <c r="Q36" s="202">
        <f>+P36*H36</f>
        <v>0</v>
      </c>
    </row>
    <row r="37" spans="2:17" ht="24.95" customHeight="1" x14ac:dyDescent="0.25">
      <c r="B37" s="129" t="s">
        <v>251</v>
      </c>
      <c r="C37" s="132" t="s">
        <v>87</v>
      </c>
      <c r="D37" s="21" t="s">
        <v>427</v>
      </c>
      <c r="E37" s="55"/>
      <c r="F37" s="56"/>
      <c r="G37" s="55"/>
      <c r="H37" s="67"/>
      <c r="I37" s="58"/>
      <c r="J37" s="58"/>
      <c r="K37" s="58"/>
      <c r="L37" s="65">
        <v>1</v>
      </c>
      <c r="M37" s="60"/>
      <c r="N37" s="61"/>
      <c r="O37" s="61"/>
      <c r="P37" s="66"/>
      <c r="Q37" s="202">
        <f>+P37*H37</f>
        <v>0</v>
      </c>
    </row>
    <row r="38" spans="2:17" ht="24.95" customHeight="1" x14ac:dyDescent="0.25">
      <c r="B38" s="129" t="s">
        <v>252</v>
      </c>
      <c r="C38" s="132" t="s">
        <v>88</v>
      </c>
      <c r="D38" s="34" t="s">
        <v>89</v>
      </c>
      <c r="E38" s="58"/>
      <c r="F38" s="58"/>
      <c r="G38" s="58"/>
      <c r="H38" s="57"/>
      <c r="I38" s="58"/>
      <c r="J38" s="58"/>
      <c r="K38" s="58"/>
      <c r="L38" s="58"/>
      <c r="M38" s="60"/>
      <c r="N38" s="61"/>
      <c r="O38" s="61"/>
      <c r="P38" s="62"/>
      <c r="Q38" s="202">
        <f>+Q39+Q40+Q41</f>
        <v>0</v>
      </c>
    </row>
    <row r="39" spans="2:17" ht="24.95" customHeight="1" x14ac:dyDescent="0.25">
      <c r="B39" s="129" t="s">
        <v>253</v>
      </c>
      <c r="C39" s="132" t="s">
        <v>90</v>
      </c>
      <c r="D39" s="21" t="s">
        <v>425</v>
      </c>
      <c r="E39" s="60"/>
      <c r="F39" s="61"/>
      <c r="G39" s="60"/>
      <c r="H39" s="63"/>
      <c r="I39" s="58"/>
      <c r="J39" s="58"/>
      <c r="K39" s="58"/>
      <c r="L39" s="65">
        <v>0.2</v>
      </c>
      <c r="M39" s="60"/>
      <c r="N39" s="61"/>
      <c r="O39" s="61"/>
      <c r="P39" s="66"/>
      <c r="Q39" s="202">
        <f>+P39*H39</f>
        <v>0</v>
      </c>
    </row>
    <row r="40" spans="2:17" ht="24.95" customHeight="1" x14ac:dyDescent="0.25">
      <c r="B40" s="129" t="s">
        <v>254</v>
      </c>
      <c r="C40" s="132" t="s">
        <v>91</v>
      </c>
      <c r="D40" s="21" t="s">
        <v>426</v>
      </c>
      <c r="E40" s="60"/>
      <c r="F40" s="61"/>
      <c r="G40" s="60"/>
      <c r="H40" s="63"/>
      <c r="I40" s="58"/>
      <c r="J40" s="58"/>
      <c r="K40" s="58"/>
      <c r="L40" s="65">
        <v>0.5</v>
      </c>
      <c r="M40" s="60"/>
      <c r="N40" s="61"/>
      <c r="O40" s="61"/>
      <c r="P40" s="66"/>
      <c r="Q40" s="202">
        <f>+P40*H40</f>
        <v>0</v>
      </c>
    </row>
    <row r="41" spans="2:17" ht="24.95" customHeight="1" x14ac:dyDescent="0.25">
      <c r="B41" s="129" t="s">
        <v>255</v>
      </c>
      <c r="C41" s="132" t="s">
        <v>92</v>
      </c>
      <c r="D41" s="21" t="s">
        <v>427</v>
      </c>
      <c r="E41" s="60"/>
      <c r="F41" s="61"/>
      <c r="G41" s="60"/>
      <c r="H41" s="63"/>
      <c r="I41" s="58"/>
      <c r="J41" s="58"/>
      <c r="K41" s="58"/>
      <c r="L41" s="65">
        <v>1</v>
      </c>
      <c r="M41" s="60"/>
      <c r="N41" s="61"/>
      <c r="O41" s="61"/>
      <c r="P41" s="66"/>
      <c r="Q41" s="202">
        <f>+P41*H41</f>
        <v>0</v>
      </c>
    </row>
    <row r="42" spans="2:17" ht="24.95" customHeight="1" x14ac:dyDescent="0.25">
      <c r="B42" s="129" t="s">
        <v>256</v>
      </c>
      <c r="C42" s="132" t="s">
        <v>93</v>
      </c>
      <c r="D42" s="34" t="s">
        <v>94</v>
      </c>
      <c r="E42" s="58"/>
      <c r="F42" s="58"/>
      <c r="G42" s="58"/>
      <c r="H42" s="57"/>
      <c r="I42" s="58"/>
      <c r="J42" s="58"/>
      <c r="K42" s="58"/>
      <c r="L42" s="58"/>
      <c r="M42" s="60"/>
      <c r="N42" s="61"/>
      <c r="O42" s="61"/>
      <c r="P42" s="62"/>
      <c r="Q42" s="202">
        <f>+Q43+Q44+Q45</f>
        <v>0</v>
      </c>
    </row>
    <row r="43" spans="2:17" ht="24.95" customHeight="1" x14ac:dyDescent="0.25">
      <c r="B43" s="129" t="s">
        <v>257</v>
      </c>
      <c r="C43" s="132" t="s">
        <v>95</v>
      </c>
      <c r="D43" s="21" t="s">
        <v>425</v>
      </c>
      <c r="E43" s="55"/>
      <c r="F43" s="56"/>
      <c r="G43" s="55"/>
      <c r="H43" s="67"/>
      <c r="I43" s="58"/>
      <c r="J43" s="58"/>
      <c r="K43" s="58"/>
      <c r="L43" s="65">
        <v>0.25</v>
      </c>
      <c r="M43" s="60"/>
      <c r="N43" s="61"/>
      <c r="O43" s="61"/>
      <c r="P43" s="66"/>
      <c r="Q43" s="202">
        <f>+P43*H43</f>
        <v>0</v>
      </c>
    </row>
    <row r="44" spans="2:17" ht="24.95" customHeight="1" x14ac:dyDescent="0.25">
      <c r="B44" s="129" t="s">
        <v>258</v>
      </c>
      <c r="C44" s="132" t="s">
        <v>96</v>
      </c>
      <c r="D44" s="21" t="s">
        <v>426</v>
      </c>
      <c r="E44" s="60"/>
      <c r="F44" s="61"/>
      <c r="G44" s="60"/>
      <c r="H44" s="63"/>
      <c r="I44" s="58"/>
      <c r="J44" s="58"/>
      <c r="K44" s="58"/>
      <c r="L44" s="65">
        <v>0.5</v>
      </c>
      <c r="M44" s="71"/>
      <c r="N44" s="72"/>
      <c r="O44" s="72"/>
      <c r="P44" s="73"/>
      <c r="Q44" s="202">
        <f>+P44*H44</f>
        <v>0</v>
      </c>
    </row>
    <row r="45" spans="2:17" ht="24.95" customHeight="1" x14ac:dyDescent="0.25">
      <c r="B45" s="129" t="s">
        <v>259</v>
      </c>
      <c r="C45" s="132" t="s">
        <v>97</v>
      </c>
      <c r="D45" s="21" t="s">
        <v>427</v>
      </c>
      <c r="E45" s="60"/>
      <c r="F45" s="61"/>
      <c r="G45" s="60"/>
      <c r="H45" s="63"/>
      <c r="I45" s="58"/>
      <c r="J45" s="58"/>
      <c r="K45" s="58"/>
      <c r="L45" s="65">
        <v>1</v>
      </c>
      <c r="M45" s="71"/>
      <c r="N45" s="72"/>
      <c r="O45" s="72"/>
      <c r="P45" s="73"/>
      <c r="Q45" s="202">
        <f>+P45*H45</f>
        <v>0</v>
      </c>
    </row>
    <row r="46" spans="2:17" ht="24.95" customHeight="1" x14ac:dyDescent="0.25">
      <c r="B46" s="129" t="s">
        <v>260</v>
      </c>
      <c r="C46" s="132" t="s">
        <v>98</v>
      </c>
      <c r="D46" s="34" t="s">
        <v>99</v>
      </c>
      <c r="E46" s="58"/>
      <c r="F46" s="58"/>
      <c r="G46" s="58"/>
      <c r="H46" s="57"/>
      <c r="I46" s="58"/>
      <c r="J46" s="58"/>
      <c r="K46" s="58"/>
      <c r="L46" s="58"/>
      <c r="M46" s="71"/>
      <c r="N46" s="72"/>
      <c r="O46" s="72"/>
      <c r="P46" s="74"/>
      <c r="Q46" s="202">
        <f>+Q47+Q48+Q49</f>
        <v>0</v>
      </c>
    </row>
    <row r="47" spans="2:17" ht="24.95" customHeight="1" x14ac:dyDescent="0.25">
      <c r="B47" s="129" t="s">
        <v>261</v>
      </c>
      <c r="C47" s="132" t="s">
        <v>100</v>
      </c>
      <c r="D47" s="21" t="s">
        <v>425</v>
      </c>
      <c r="E47" s="55"/>
      <c r="F47" s="56"/>
      <c r="G47" s="55"/>
      <c r="H47" s="67"/>
      <c r="I47" s="58"/>
      <c r="J47" s="58"/>
      <c r="K47" s="58"/>
      <c r="L47" s="65">
        <v>0.3</v>
      </c>
      <c r="M47" s="71"/>
      <c r="N47" s="72"/>
      <c r="O47" s="72"/>
      <c r="P47" s="73"/>
      <c r="Q47" s="202">
        <f>+P47*H47</f>
        <v>0</v>
      </c>
    </row>
    <row r="48" spans="2:17" ht="24.95" customHeight="1" x14ac:dyDescent="0.25">
      <c r="B48" s="129" t="s">
        <v>262</v>
      </c>
      <c r="C48" s="132" t="s">
        <v>101</v>
      </c>
      <c r="D48" s="21" t="s">
        <v>426</v>
      </c>
      <c r="E48" s="55"/>
      <c r="F48" s="56"/>
      <c r="G48" s="55"/>
      <c r="H48" s="67"/>
      <c r="I48" s="58"/>
      <c r="J48" s="58"/>
      <c r="K48" s="58"/>
      <c r="L48" s="65">
        <v>0.5</v>
      </c>
      <c r="M48" s="71"/>
      <c r="N48" s="72"/>
      <c r="O48" s="72"/>
      <c r="P48" s="73"/>
      <c r="Q48" s="202">
        <f>+P48*H48</f>
        <v>0</v>
      </c>
    </row>
    <row r="49" spans="2:17" ht="24.95" customHeight="1" x14ac:dyDescent="0.25">
      <c r="B49" s="129" t="s">
        <v>263</v>
      </c>
      <c r="C49" s="132" t="s">
        <v>102</v>
      </c>
      <c r="D49" s="21" t="s">
        <v>427</v>
      </c>
      <c r="E49" s="60"/>
      <c r="F49" s="61"/>
      <c r="G49" s="60"/>
      <c r="H49" s="63"/>
      <c r="I49" s="58"/>
      <c r="J49" s="58"/>
      <c r="K49" s="58"/>
      <c r="L49" s="65">
        <v>1</v>
      </c>
      <c r="M49" s="71"/>
      <c r="N49" s="72"/>
      <c r="O49" s="72"/>
      <c r="P49" s="73"/>
      <c r="Q49" s="202">
        <f>+P49*H49</f>
        <v>0</v>
      </c>
    </row>
    <row r="50" spans="2:17" ht="24.95" customHeight="1" x14ac:dyDescent="0.25">
      <c r="B50" s="129" t="s">
        <v>264</v>
      </c>
      <c r="C50" s="132" t="s">
        <v>103</v>
      </c>
      <c r="D50" s="34" t="s">
        <v>104</v>
      </c>
      <c r="E50" s="58"/>
      <c r="F50" s="58"/>
      <c r="G50" s="58"/>
      <c r="H50" s="57"/>
      <c r="I50" s="58"/>
      <c r="J50" s="58"/>
      <c r="K50" s="58"/>
      <c r="L50" s="58"/>
      <c r="M50" s="71"/>
      <c r="N50" s="72"/>
      <c r="O50" s="72"/>
      <c r="P50" s="74"/>
      <c r="Q50" s="202">
        <f>+Q51+Q52+Q53</f>
        <v>0</v>
      </c>
    </row>
    <row r="51" spans="2:17" ht="24.95" customHeight="1" x14ac:dyDescent="0.25">
      <c r="B51" s="129" t="s">
        <v>265</v>
      </c>
      <c r="C51" s="132" t="s">
        <v>105</v>
      </c>
      <c r="D51" s="21" t="s">
        <v>425</v>
      </c>
      <c r="E51" s="60"/>
      <c r="F51" s="61"/>
      <c r="G51" s="60"/>
      <c r="H51" s="63"/>
      <c r="I51" s="58"/>
      <c r="J51" s="58"/>
      <c r="K51" s="58"/>
      <c r="L51" s="65">
        <v>0.35</v>
      </c>
      <c r="M51" s="71"/>
      <c r="N51" s="72"/>
      <c r="O51" s="72"/>
      <c r="P51" s="73"/>
      <c r="Q51" s="202">
        <f>+P51*H51</f>
        <v>0</v>
      </c>
    </row>
    <row r="52" spans="2:17" ht="24.95" customHeight="1" x14ac:dyDescent="0.25">
      <c r="B52" s="129" t="s">
        <v>266</v>
      </c>
      <c r="C52" s="132" t="s">
        <v>106</v>
      </c>
      <c r="D52" s="21" t="s">
        <v>426</v>
      </c>
      <c r="E52" s="55"/>
      <c r="F52" s="56"/>
      <c r="G52" s="55"/>
      <c r="H52" s="67"/>
      <c r="I52" s="58"/>
      <c r="J52" s="58"/>
      <c r="K52" s="58"/>
      <c r="L52" s="65">
        <v>0.5</v>
      </c>
      <c r="M52" s="71"/>
      <c r="N52" s="72"/>
      <c r="O52" s="72"/>
      <c r="P52" s="73"/>
      <c r="Q52" s="202">
        <f>+P52*H52</f>
        <v>0</v>
      </c>
    </row>
    <row r="53" spans="2:17" ht="24.95" customHeight="1" x14ac:dyDescent="0.25">
      <c r="B53" s="129" t="s">
        <v>267</v>
      </c>
      <c r="C53" s="132" t="s">
        <v>107</v>
      </c>
      <c r="D53" s="21" t="s">
        <v>427</v>
      </c>
      <c r="E53" s="55"/>
      <c r="F53" s="56"/>
      <c r="G53" s="55"/>
      <c r="H53" s="67"/>
      <c r="I53" s="58"/>
      <c r="J53" s="58"/>
      <c r="K53" s="58"/>
      <c r="L53" s="65">
        <v>1</v>
      </c>
      <c r="M53" s="71"/>
      <c r="N53" s="72"/>
      <c r="O53" s="72"/>
      <c r="P53" s="73"/>
      <c r="Q53" s="202">
        <f>+P53*H53</f>
        <v>0</v>
      </c>
    </row>
    <row r="54" spans="2:17" ht="24.95" customHeight="1" x14ac:dyDescent="0.25">
      <c r="B54" s="129" t="s">
        <v>268</v>
      </c>
      <c r="C54" s="132" t="s">
        <v>108</v>
      </c>
      <c r="D54" s="34" t="s">
        <v>109</v>
      </c>
      <c r="E54" s="58"/>
      <c r="F54" s="58"/>
      <c r="G54" s="58"/>
      <c r="H54" s="57"/>
      <c r="I54" s="58"/>
      <c r="J54" s="58"/>
      <c r="K54" s="58"/>
      <c r="L54" s="58"/>
      <c r="M54" s="60"/>
      <c r="N54" s="61"/>
      <c r="O54" s="61"/>
      <c r="P54" s="62"/>
      <c r="Q54" s="202">
        <f>+Q55+Q56+Q57</f>
        <v>0</v>
      </c>
    </row>
    <row r="55" spans="2:17" ht="24.95" customHeight="1" x14ac:dyDescent="0.25">
      <c r="B55" s="129" t="s">
        <v>269</v>
      </c>
      <c r="C55" s="132" t="s">
        <v>110</v>
      </c>
      <c r="D55" s="21" t="s">
        <v>425</v>
      </c>
      <c r="E55" s="60"/>
      <c r="F55" s="61"/>
      <c r="G55" s="60"/>
      <c r="H55" s="63"/>
      <c r="I55" s="58"/>
      <c r="J55" s="58"/>
      <c r="K55" s="58"/>
      <c r="L55" s="65">
        <v>0.4</v>
      </c>
      <c r="M55" s="60"/>
      <c r="N55" s="61"/>
      <c r="O55" s="61"/>
      <c r="P55" s="66"/>
      <c r="Q55" s="202">
        <f>+P55*H55</f>
        <v>0</v>
      </c>
    </row>
    <row r="56" spans="2:17" ht="24.95" customHeight="1" x14ac:dyDescent="0.25">
      <c r="B56" s="129" t="s">
        <v>270</v>
      </c>
      <c r="C56" s="132" t="s">
        <v>111</v>
      </c>
      <c r="D56" s="21" t="s">
        <v>426</v>
      </c>
      <c r="E56" s="60"/>
      <c r="F56" s="61"/>
      <c r="G56" s="60"/>
      <c r="H56" s="63"/>
      <c r="I56" s="58"/>
      <c r="J56" s="58"/>
      <c r="K56" s="58"/>
      <c r="L56" s="65">
        <v>0.5</v>
      </c>
      <c r="M56" s="60"/>
      <c r="N56" s="61"/>
      <c r="O56" s="61"/>
      <c r="P56" s="66"/>
      <c r="Q56" s="202">
        <f>+P56*H56</f>
        <v>0</v>
      </c>
    </row>
    <row r="57" spans="2:17" ht="24.95" customHeight="1" x14ac:dyDescent="0.25">
      <c r="B57" s="129" t="s">
        <v>271</v>
      </c>
      <c r="C57" s="132" t="s">
        <v>112</v>
      </c>
      <c r="D57" s="21" t="s">
        <v>427</v>
      </c>
      <c r="E57" s="55"/>
      <c r="F57" s="56"/>
      <c r="G57" s="55"/>
      <c r="H57" s="67"/>
      <c r="I57" s="58"/>
      <c r="J57" s="58"/>
      <c r="K57" s="58"/>
      <c r="L57" s="65">
        <v>1</v>
      </c>
      <c r="M57" s="60"/>
      <c r="N57" s="61"/>
      <c r="O57" s="61"/>
      <c r="P57" s="66"/>
      <c r="Q57" s="202">
        <f>+P57*H57</f>
        <v>0</v>
      </c>
    </row>
    <row r="58" spans="2:17" ht="24.95" customHeight="1" x14ac:dyDescent="0.25">
      <c r="B58" s="129" t="s">
        <v>272</v>
      </c>
      <c r="C58" s="132" t="s">
        <v>113</v>
      </c>
      <c r="D58" s="34" t="s">
        <v>114</v>
      </c>
      <c r="E58" s="58"/>
      <c r="F58" s="58"/>
      <c r="G58" s="58"/>
      <c r="H58" s="57"/>
      <c r="I58" s="58"/>
      <c r="J58" s="58"/>
      <c r="K58" s="58"/>
      <c r="L58" s="58"/>
      <c r="M58" s="60"/>
      <c r="N58" s="61"/>
      <c r="O58" s="61"/>
      <c r="P58" s="62"/>
      <c r="Q58" s="202">
        <f>+Q59+Q60</f>
        <v>0</v>
      </c>
    </row>
    <row r="59" spans="2:17" ht="24.95" customHeight="1" x14ac:dyDescent="0.25">
      <c r="B59" s="129" t="s">
        <v>273</v>
      </c>
      <c r="C59" s="132" t="s">
        <v>115</v>
      </c>
      <c r="D59" s="21" t="s">
        <v>428</v>
      </c>
      <c r="E59" s="60"/>
      <c r="F59" s="61"/>
      <c r="G59" s="60"/>
      <c r="H59" s="63"/>
      <c r="I59" s="58"/>
      <c r="J59" s="58"/>
      <c r="K59" s="58"/>
      <c r="L59" s="65">
        <v>0.5</v>
      </c>
      <c r="M59" s="60"/>
      <c r="N59" s="61"/>
      <c r="O59" s="61"/>
      <c r="P59" s="66"/>
      <c r="Q59" s="202">
        <f>+P59*H59</f>
        <v>0</v>
      </c>
    </row>
    <row r="60" spans="2:17" ht="24.95" customHeight="1" x14ac:dyDescent="0.25">
      <c r="B60" s="129" t="s">
        <v>274</v>
      </c>
      <c r="C60" s="133" t="s">
        <v>116</v>
      </c>
      <c r="D60" s="21" t="s">
        <v>427</v>
      </c>
      <c r="E60" s="60"/>
      <c r="F60" s="61"/>
      <c r="G60" s="60"/>
      <c r="H60" s="63"/>
      <c r="I60" s="58"/>
      <c r="J60" s="58"/>
      <c r="K60" s="58"/>
      <c r="L60" s="65">
        <v>1</v>
      </c>
      <c r="M60" s="60"/>
      <c r="N60" s="61"/>
      <c r="O60" s="61"/>
      <c r="P60" s="66"/>
      <c r="Q60" s="202">
        <f>+P60*H60</f>
        <v>0</v>
      </c>
    </row>
    <row r="61" spans="2:17" ht="24.95" customHeight="1" x14ac:dyDescent="0.25">
      <c r="B61" s="129" t="s">
        <v>275</v>
      </c>
      <c r="C61" s="133" t="s">
        <v>117</v>
      </c>
      <c r="D61" s="34" t="s">
        <v>118</v>
      </c>
      <c r="E61" s="58"/>
      <c r="F61" s="58"/>
      <c r="G61" s="58"/>
      <c r="H61" s="57"/>
      <c r="I61" s="58"/>
      <c r="J61" s="58"/>
      <c r="K61" s="58"/>
      <c r="L61" s="58"/>
      <c r="M61" s="60"/>
      <c r="N61" s="61"/>
      <c r="O61" s="61"/>
      <c r="P61" s="62"/>
      <c r="Q61" s="202">
        <f>+Q62+Q63</f>
        <v>0</v>
      </c>
    </row>
    <row r="62" spans="2:17" ht="24.95" customHeight="1" x14ac:dyDescent="0.25">
      <c r="B62" s="129" t="s">
        <v>276</v>
      </c>
      <c r="C62" s="133" t="s">
        <v>119</v>
      </c>
      <c r="D62" s="21" t="s">
        <v>428</v>
      </c>
      <c r="E62" s="55"/>
      <c r="F62" s="56"/>
      <c r="G62" s="55"/>
      <c r="H62" s="67"/>
      <c r="I62" s="58"/>
      <c r="J62" s="58"/>
      <c r="K62" s="58"/>
      <c r="L62" s="65">
        <v>0.55000000000000004</v>
      </c>
      <c r="M62" s="60"/>
      <c r="N62" s="61"/>
      <c r="O62" s="61"/>
      <c r="P62" s="66"/>
      <c r="Q62" s="202">
        <f>+P62*H62</f>
        <v>0</v>
      </c>
    </row>
    <row r="63" spans="2:17" ht="24.95" customHeight="1" x14ac:dyDescent="0.25">
      <c r="B63" s="129" t="s">
        <v>277</v>
      </c>
      <c r="C63" s="133" t="s">
        <v>120</v>
      </c>
      <c r="D63" s="21" t="s">
        <v>427</v>
      </c>
      <c r="E63" s="55"/>
      <c r="F63" s="56"/>
      <c r="G63" s="55"/>
      <c r="H63" s="67"/>
      <c r="I63" s="58"/>
      <c r="J63" s="58"/>
      <c r="K63" s="58"/>
      <c r="L63" s="65">
        <v>1</v>
      </c>
      <c r="M63" s="60"/>
      <c r="N63" s="61"/>
      <c r="O63" s="61"/>
      <c r="P63" s="66"/>
      <c r="Q63" s="202">
        <f>+P63*H63</f>
        <v>0</v>
      </c>
    </row>
    <row r="64" spans="2:17" ht="24.95" customHeight="1" x14ac:dyDescent="0.25">
      <c r="B64" s="129" t="s">
        <v>278</v>
      </c>
      <c r="C64" s="133" t="s">
        <v>353</v>
      </c>
      <c r="D64" s="75" t="s">
        <v>429</v>
      </c>
      <c r="E64" s="60"/>
      <c r="F64" s="61"/>
      <c r="G64" s="61"/>
      <c r="H64" s="67"/>
      <c r="I64" s="58"/>
      <c r="J64" s="58"/>
      <c r="K64" s="58"/>
      <c r="L64" s="101">
        <v>0.85</v>
      </c>
      <c r="M64" s="60"/>
      <c r="N64" s="61"/>
      <c r="O64" s="61"/>
      <c r="P64" s="66"/>
      <c r="Q64" s="202">
        <f>+P64*H64</f>
        <v>0</v>
      </c>
    </row>
    <row r="65" spans="2:17" ht="24.95" customHeight="1" x14ac:dyDescent="0.25">
      <c r="B65" s="129" t="s">
        <v>279</v>
      </c>
      <c r="C65" s="133" t="s">
        <v>14</v>
      </c>
      <c r="D65" s="170" t="s">
        <v>121</v>
      </c>
      <c r="E65" s="57"/>
      <c r="F65" s="57"/>
      <c r="G65" s="57"/>
      <c r="H65" s="58"/>
      <c r="I65" s="58"/>
      <c r="J65" s="58"/>
      <c r="K65" s="58"/>
      <c r="L65" s="59"/>
      <c r="M65" s="60"/>
      <c r="N65" s="61"/>
      <c r="O65" s="61"/>
      <c r="P65" s="62"/>
      <c r="Q65" s="202">
        <f>+Q66+Q69+Q70</f>
        <v>0</v>
      </c>
    </row>
    <row r="66" spans="2:17" ht="24.95" customHeight="1" x14ac:dyDescent="0.25">
      <c r="B66" s="129" t="s">
        <v>280</v>
      </c>
      <c r="C66" s="133" t="s">
        <v>122</v>
      </c>
      <c r="D66" s="75" t="s">
        <v>373</v>
      </c>
      <c r="E66" s="63"/>
      <c r="F66" s="64"/>
      <c r="G66" s="64"/>
      <c r="H66" s="61"/>
      <c r="I66" s="58"/>
      <c r="J66" s="58"/>
      <c r="K66" s="58"/>
      <c r="L66" s="59"/>
      <c r="M66" s="60"/>
      <c r="N66" s="61"/>
      <c r="O66" s="61"/>
      <c r="P66" s="62"/>
      <c r="Q66" s="202">
        <f>+Q67+Q68</f>
        <v>0</v>
      </c>
    </row>
    <row r="67" spans="2:17" ht="24.95" customHeight="1" x14ac:dyDescent="0.25">
      <c r="B67" s="129" t="s">
        <v>281</v>
      </c>
      <c r="C67" s="133" t="s">
        <v>123</v>
      </c>
      <c r="D67" s="21" t="s">
        <v>428</v>
      </c>
      <c r="E67" s="63"/>
      <c r="F67" s="64"/>
      <c r="G67" s="64"/>
      <c r="H67" s="61"/>
      <c r="I67" s="76">
        <v>0.5</v>
      </c>
      <c r="J67" s="76">
        <v>0.5</v>
      </c>
      <c r="K67" s="65">
        <v>0.85</v>
      </c>
      <c r="L67" s="59"/>
      <c r="M67" s="63"/>
      <c r="N67" s="64"/>
      <c r="O67" s="64"/>
      <c r="P67" s="62"/>
      <c r="Q67" s="202">
        <f>+M67*E67+N67*F67+O67*G67</f>
        <v>0</v>
      </c>
    </row>
    <row r="68" spans="2:17" ht="24.95" customHeight="1" x14ac:dyDescent="0.25">
      <c r="B68" s="129" t="s">
        <v>282</v>
      </c>
      <c r="C68" s="133" t="s">
        <v>124</v>
      </c>
      <c r="D68" s="21" t="s">
        <v>427</v>
      </c>
      <c r="E68" s="63"/>
      <c r="F68" s="64"/>
      <c r="G68" s="64"/>
      <c r="H68" s="61"/>
      <c r="I68" s="76">
        <v>1</v>
      </c>
      <c r="J68" s="76">
        <v>1</v>
      </c>
      <c r="K68" s="76">
        <v>1</v>
      </c>
      <c r="L68" s="77"/>
      <c r="M68" s="63"/>
      <c r="N68" s="64"/>
      <c r="O68" s="64"/>
      <c r="P68" s="62"/>
      <c r="Q68" s="202">
        <f>+M68*E68+N68*F68+O68*G68</f>
        <v>0</v>
      </c>
    </row>
    <row r="69" spans="2:17" ht="24.95" customHeight="1" x14ac:dyDescent="0.25">
      <c r="B69" s="129" t="s">
        <v>391</v>
      </c>
      <c r="C69" s="133" t="s">
        <v>125</v>
      </c>
      <c r="D69" s="34" t="s">
        <v>374</v>
      </c>
      <c r="E69" s="60"/>
      <c r="F69" s="61"/>
      <c r="G69" s="64"/>
      <c r="H69" s="61"/>
      <c r="I69" s="58"/>
      <c r="J69" s="58"/>
      <c r="K69" s="76">
        <v>1</v>
      </c>
      <c r="L69" s="59"/>
      <c r="M69" s="60"/>
      <c r="N69" s="61"/>
      <c r="O69" s="64"/>
      <c r="P69" s="62"/>
      <c r="Q69" s="202">
        <f>+O69*G69</f>
        <v>0</v>
      </c>
    </row>
    <row r="70" spans="2:17" ht="24.95" customHeight="1" x14ac:dyDescent="0.25">
      <c r="B70" s="129" t="s">
        <v>392</v>
      </c>
      <c r="C70" s="133" t="s">
        <v>416</v>
      </c>
      <c r="D70" s="34" t="s">
        <v>430</v>
      </c>
      <c r="E70" s="167"/>
      <c r="F70" s="57"/>
      <c r="G70" s="57"/>
      <c r="H70" s="58"/>
      <c r="I70" s="76">
        <v>0.85</v>
      </c>
      <c r="J70" s="76">
        <v>0.85</v>
      </c>
      <c r="K70" s="65">
        <v>0.85</v>
      </c>
      <c r="L70" s="59"/>
      <c r="M70" s="63"/>
      <c r="N70" s="64"/>
      <c r="O70" s="64"/>
      <c r="P70" s="62"/>
      <c r="Q70" s="202">
        <f>+M70*E70+N70*F70+O70*G70</f>
        <v>0</v>
      </c>
    </row>
    <row r="71" spans="2:17" ht="24.95" customHeight="1" x14ac:dyDescent="0.25">
      <c r="B71" s="129" t="s">
        <v>283</v>
      </c>
      <c r="C71" s="133" t="s">
        <v>25</v>
      </c>
      <c r="D71" s="171" t="s">
        <v>126</v>
      </c>
      <c r="E71" s="63"/>
      <c r="F71" s="64"/>
      <c r="G71" s="64"/>
      <c r="H71" s="61"/>
      <c r="I71" s="58"/>
      <c r="J71" s="58"/>
      <c r="K71" s="58"/>
      <c r="L71" s="59"/>
      <c r="M71" s="60"/>
      <c r="N71" s="61"/>
      <c r="O71" s="61"/>
      <c r="P71" s="62"/>
      <c r="Q71" s="202">
        <f>+Q72+Q73+Q82+Q83+Q84+Q89+Q93</f>
        <v>0</v>
      </c>
    </row>
    <row r="72" spans="2:17" ht="24.95" customHeight="1" x14ac:dyDescent="0.25">
      <c r="B72" s="129" t="s">
        <v>284</v>
      </c>
      <c r="C72" s="133" t="s">
        <v>127</v>
      </c>
      <c r="D72" s="34" t="s">
        <v>128</v>
      </c>
      <c r="E72" s="63"/>
      <c r="F72" s="64"/>
      <c r="G72" s="64"/>
      <c r="H72" s="61"/>
      <c r="I72" s="65">
        <v>0.5</v>
      </c>
      <c r="J72" s="65">
        <v>0.5</v>
      </c>
      <c r="K72" s="65">
        <v>1</v>
      </c>
      <c r="L72" s="59"/>
      <c r="M72" s="63"/>
      <c r="N72" s="64"/>
      <c r="O72" s="64"/>
      <c r="P72" s="62"/>
      <c r="Q72" s="202">
        <f>+M72*E72+N72*F72+O72*G72</f>
        <v>0</v>
      </c>
    </row>
    <row r="73" spans="2:17" ht="24.95" customHeight="1" x14ac:dyDescent="0.25">
      <c r="B73" s="129" t="s">
        <v>285</v>
      </c>
      <c r="C73" s="133" t="s">
        <v>129</v>
      </c>
      <c r="D73" s="75" t="s">
        <v>130</v>
      </c>
      <c r="E73" s="63"/>
      <c r="F73" s="64"/>
      <c r="G73" s="64"/>
      <c r="H73" s="61"/>
      <c r="I73" s="58"/>
      <c r="J73" s="58"/>
      <c r="K73" s="58"/>
      <c r="L73" s="59"/>
      <c r="M73" s="60"/>
      <c r="N73" s="61"/>
      <c r="O73" s="61"/>
      <c r="P73" s="62"/>
      <c r="Q73" s="202">
        <f>+Q74+Q78</f>
        <v>0</v>
      </c>
    </row>
    <row r="74" spans="2:17" ht="24.95" customHeight="1" x14ac:dyDescent="0.25">
      <c r="B74" s="129" t="s">
        <v>286</v>
      </c>
      <c r="C74" s="133" t="s">
        <v>131</v>
      </c>
      <c r="D74" s="21" t="s">
        <v>132</v>
      </c>
      <c r="E74" s="63"/>
      <c r="F74" s="64"/>
      <c r="G74" s="64"/>
      <c r="H74" s="61"/>
      <c r="I74" s="58"/>
      <c r="J74" s="58"/>
      <c r="K74" s="58"/>
      <c r="L74" s="59"/>
      <c r="M74" s="60"/>
      <c r="N74" s="61"/>
      <c r="O74" s="61"/>
      <c r="P74" s="62"/>
      <c r="Q74" s="202">
        <f>+Q75+Q76+Q77</f>
        <v>0</v>
      </c>
    </row>
    <row r="75" spans="2:17" ht="24.95" customHeight="1" x14ac:dyDescent="0.25">
      <c r="B75" s="129" t="s">
        <v>287</v>
      </c>
      <c r="C75" s="133" t="s">
        <v>133</v>
      </c>
      <c r="D75" s="172" t="s">
        <v>425</v>
      </c>
      <c r="E75" s="63"/>
      <c r="F75" s="64"/>
      <c r="G75" s="64"/>
      <c r="H75" s="61"/>
      <c r="I75" s="65">
        <v>0</v>
      </c>
      <c r="J75" s="65">
        <v>0.5</v>
      </c>
      <c r="K75" s="65">
        <v>1</v>
      </c>
      <c r="L75" s="59"/>
      <c r="M75" s="63"/>
      <c r="N75" s="64"/>
      <c r="O75" s="64"/>
      <c r="P75" s="62"/>
      <c r="Q75" s="202">
        <f>+M75*E75+N75*F75+O75*G75</f>
        <v>0</v>
      </c>
    </row>
    <row r="76" spans="2:17" ht="24.95" customHeight="1" x14ac:dyDescent="0.25">
      <c r="B76" s="129" t="s">
        <v>288</v>
      </c>
      <c r="C76" s="133" t="s">
        <v>134</v>
      </c>
      <c r="D76" s="172" t="s">
        <v>426</v>
      </c>
      <c r="E76" s="63"/>
      <c r="F76" s="64"/>
      <c r="G76" s="64"/>
      <c r="H76" s="61"/>
      <c r="I76" s="65">
        <v>0.5</v>
      </c>
      <c r="J76" s="65">
        <v>0.5</v>
      </c>
      <c r="K76" s="65">
        <v>1</v>
      </c>
      <c r="L76" s="59"/>
      <c r="M76" s="63"/>
      <c r="N76" s="64"/>
      <c r="O76" s="64"/>
      <c r="P76" s="62"/>
      <c r="Q76" s="202">
        <f>+M76*E76+N76*F76+O76*G76</f>
        <v>0</v>
      </c>
    </row>
    <row r="77" spans="2:17" ht="24.95" customHeight="1" x14ac:dyDescent="0.25">
      <c r="B77" s="129" t="s">
        <v>289</v>
      </c>
      <c r="C77" s="133" t="s">
        <v>135</v>
      </c>
      <c r="D77" s="172" t="s">
        <v>427</v>
      </c>
      <c r="E77" s="63"/>
      <c r="F77" s="64"/>
      <c r="G77" s="64"/>
      <c r="H77" s="61"/>
      <c r="I77" s="65">
        <v>1</v>
      </c>
      <c r="J77" s="65">
        <v>1</v>
      </c>
      <c r="K77" s="65">
        <v>1</v>
      </c>
      <c r="L77" s="59"/>
      <c r="M77" s="63"/>
      <c r="N77" s="64"/>
      <c r="O77" s="64"/>
      <c r="P77" s="62"/>
      <c r="Q77" s="202">
        <f>+M77*E77+N77*F77+O77*G77</f>
        <v>0</v>
      </c>
    </row>
    <row r="78" spans="2:17" ht="24.95" customHeight="1" x14ac:dyDescent="0.25">
      <c r="B78" s="129" t="s">
        <v>290</v>
      </c>
      <c r="C78" s="133" t="s">
        <v>136</v>
      </c>
      <c r="D78" s="21" t="s">
        <v>137</v>
      </c>
      <c r="E78" s="63"/>
      <c r="F78" s="64"/>
      <c r="G78" s="64"/>
      <c r="H78" s="61"/>
      <c r="I78" s="58"/>
      <c r="J78" s="58"/>
      <c r="K78" s="58"/>
      <c r="L78" s="59"/>
      <c r="M78" s="60"/>
      <c r="N78" s="61"/>
      <c r="O78" s="61"/>
      <c r="P78" s="62"/>
      <c r="Q78" s="202">
        <f>+Q79+Q80+Q81</f>
        <v>0</v>
      </c>
    </row>
    <row r="79" spans="2:17" ht="24.95" customHeight="1" x14ac:dyDescent="0.25">
      <c r="B79" s="129" t="s">
        <v>291</v>
      </c>
      <c r="C79" s="133" t="s">
        <v>138</v>
      </c>
      <c r="D79" s="172" t="s">
        <v>425</v>
      </c>
      <c r="E79" s="63"/>
      <c r="F79" s="64"/>
      <c r="G79" s="64"/>
      <c r="H79" s="61"/>
      <c r="I79" s="65">
        <v>0.05</v>
      </c>
      <c r="J79" s="65">
        <v>0.5</v>
      </c>
      <c r="K79" s="65">
        <v>1</v>
      </c>
      <c r="L79" s="59"/>
      <c r="M79" s="63"/>
      <c r="N79" s="64"/>
      <c r="O79" s="64"/>
      <c r="P79" s="62"/>
      <c r="Q79" s="202">
        <f>+M79*E79+N79*F79+O79*G79</f>
        <v>0</v>
      </c>
    </row>
    <row r="80" spans="2:17" ht="24.95" customHeight="1" x14ac:dyDescent="0.25">
      <c r="B80" s="129" t="s">
        <v>292</v>
      </c>
      <c r="C80" s="133" t="s">
        <v>139</v>
      </c>
      <c r="D80" s="172" t="s">
        <v>426</v>
      </c>
      <c r="E80" s="63"/>
      <c r="F80" s="64"/>
      <c r="G80" s="64"/>
      <c r="H80" s="61"/>
      <c r="I80" s="65">
        <v>0.5</v>
      </c>
      <c r="J80" s="65">
        <v>0.5</v>
      </c>
      <c r="K80" s="65">
        <v>1</v>
      </c>
      <c r="L80" s="59"/>
      <c r="M80" s="63"/>
      <c r="N80" s="64"/>
      <c r="O80" s="64"/>
      <c r="P80" s="62"/>
      <c r="Q80" s="202">
        <f>+M80*E80+N80*F80+O80*G80</f>
        <v>0</v>
      </c>
    </row>
    <row r="81" spans="2:17" ht="24.95" customHeight="1" x14ac:dyDescent="0.25">
      <c r="B81" s="129" t="s">
        <v>293</v>
      </c>
      <c r="C81" s="133" t="s">
        <v>140</v>
      </c>
      <c r="D81" s="172" t="s">
        <v>427</v>
      </c>
      <c r="E81" s="63"/>
      <c r="F81" s="64"/>
      <c r="G81" s="64"/>
      <c r="H81" s="61"/>
      <c r="I81" s="65">
        <v>1</v>
      </c>
      <c r="J81" s="65">
        <v>1</v>
      </c>
      <c r="K81" s="65">
        <v>1</v>
      </c>
      <c r="L81" s="59"/>
      <c r="M81" s="63"/>
      <c r="N81" s="64"/>
      <c r="O81" s="64"/>
      <c r="P81" s="62"/>
      <c r="Q81" s="202">
        <f>+M81*E81+N81*F81+O81*G81</f>
        <v>0</v>
      </c>
    </row>
    <row r="82" spans="2:17" ht="24.95" customHeight="1" x14ac:dyDescent="0.25">
      <c r="B82" s="129" t="s">
        <v>294</v>
      </c>
      <c r="C82" s="133" t="s">
        <v>141</v>
      </c>
      <c r="D82" s="75" t="s">
        <v>142</v>
      </c>
      <c r="E82" s="63"/>
      <c r="F82" s="64"/>
      <c r="G82" s="64"/>
      <c r="H82" s="61"/>
      <c r="I82" s="65">
        <v>0.1</v>
      </c>
      <c r="J82" s="65">
        <v>0.5</v>
      </c>
      <c r="K82" s="65">
        <v>1</v>
      </c>
      <c r="L82" s="59"/>
      <c r="M82" s="63"/>
      <c r="N82" s="64"/>
      <c r="O82" s="64"/>
      <c r="P82" s="62"/>
      <c r="Q82" s="202">
        <f>+M82*E82+N82*F82+O82*G82</f>
        <v>0</v>
      </c>
    </row>
    <row r="83" spans="2:17" ht="24.95" customHeight="1" x14ac:dyDescent="0.25">
      <c r="B83" s="129" t="s">
        <v>295</v>
      </c>
      <c r="C83" s="133" t="s">
        <v>143</v>
      </c>
      <c r="D83" s="75" t="s">
        <v>431</v>
      </c>
      <c r="E83" s="63"/>
      <c r="F83" s="64"/>
      <c r="G83" s="64"/>
      <c r="H83" s="61"/>
      <c r="I83" s="65">
        <v>0.85</v>
      </c>
      <c r="J83" s="65">
        <v>0.85</v>
      </c>
      <c r="K83" s="65">
        <v>0.85</v>
      </c>
      <c r="L83" s="59"/>
      <c r="M83" s="63"/>
      <c r="N83" s="64"/>
      <c r="O83" s="64"/>
      <c r="P83" s="62"/>
      <c r="Q83" s="202">
        <f>+M83*E83+N83*F83+O83*G83</f>
        <v>0</v>
      </c>
    </row>
    <row r="84" spans="2:17" ht="31.5" customHeight="1" x14ac:dyDescent="0.25">
      <c r="B84" s="129" t="s">
        <v>296</v>
      </c>
      <c r="C84" s="133" t="s">
        <v>144</v>
      </c>
      <c r="D84" s="75" t="s">
        <v>357</v>
      </c>
      <c r="E84" s="57"/>
      <c r="F84" s="57"/>
      <c r="G84" s="57"/>
      <c r="H84" s="58"/>
      <c r="I84" s="58"/>
      <c r="J84" s="58"/>
      <c r="K84" s="58"/>
      <c r="L84" s="59"/>
      <c r="M84" s="60"/>
      <c r="N84" s="61"/>
      <c r="O84" s="61"/>
      <c r="P84" s="62"/>
      <c r="Q84" s="202">
        <f>+Q86+Q87+Q88</f>
        <v>0</v>
      </c>
    </row>
    <row r="85" spans="2:17" ht="27.75" customHeight="1" x14ac:dyDescent="0.25">
      <c r="B85" s="129" t="s">
        <v>297</v>
      </c>
      <c r="C85" s="133" t="s">
        <v>389</v>
      </c>
      <c r="D85" s="185" t="s">
        <v>388</v>
      </c>
      <c r="E85" s="167"/>
      <c r="F85" s="57"/>
      <c r="G85" s="57"/>
      <c r="H85" s="58"/>
      <c r="I85" s="58"/>
      <c r="J85" s="58"/>
      <c r="K85" s="58"/>
      <c r="L85" s="59"/>
      <c r="M85" s="57"/>
      <c r="N85" s="57"/>
      <c r="O85" s="57"/>
      <c r="P85" s="62"/>
      <c r="Q85" s="202">
        <f>+M85*E85+N85*F85+O85*G85</f>
        <v>0</v>
      </c>
    </row>
    <row r="86" spans="2:17" ht="24.95" customHeight="1" x14ac:dyDescent="0.25">
      <c r="B86" s="129" t="s">
        <v>298</v>
      </c>
      <c r="C86" s="133" t="s">
        <v>145</v>
      </c>
      <c r="D86" s="21" t="s">
        <v>425</v>
      </c>
      <c r="E86" s="63"/>
      <c r="F86" s="64"/>
      <c r="G86" s="64"/>
      <c r="H86" s="61"/>
      <c r="I86" s="65">
        <v>0.5</v>
      </c>
      <c r="J86" s="65">
        <v>0.5</v>
      </c>
      <c r="K86" s="65">
        <v>0.65</v>
      </c>
      <c r="L86" s="59"/>
      <c r="M86" s="63"/>
      <c r="N86" s="64"/>
      <c r="O86" s="64"/>
      <c r="P86" s="62"/>
      <c r="Q86" s="202">
        <f>+M86*E86+N86*F86+O86*G86</f>
        <v>0</v>
      </c>
    </row>
    <row r="87" spans="2:17" ht="24.95" customHeight="1" x14ac:dyDescent="0.25">
      <c r="B87" s="129" t="s">
        <v>299</v>
      </c>
      <c r="C87" s="133" t="s">
        <v>146</v>
      </c>
      <c r="D87" s="21" t="s">
        <v>426</v>
      </c>
      <c r="E87" s="63"/>
      <c r="F87" s="64"/>
      <c r="G87" s="64"/>
      <c r="H87" s="61"/>
      <c r="I87" s="65">
        <v>0.5</v>
      </c>
      <c r="J87" s="65">
        <v>0.5</v>
      </c>
      <c r="K87" s="65">
        <v>0.65</v>
      </c>
      <c r="L87" s="59"/>
      <c r="M87" s="63"/>
      <c r="N87" s="64"/>
      <c r="O87" s="64"/>
      <c r="P87" s="62"/>
      <c r="Q87" s="202">
        <f>+M87*E87+N87*F87+O87*G87</f>
        <v>0</v>
      </c>
    </row>
    <row r="88" spans="2:17" ht="24.95" customHeight="1" x14ac:dyDescent="0.25">
      <c r="B88" s="129" t="s">
        <v>300</v>
      </c>
      <c r="C88" s="133" t="s">
        <v>147</v>
      </c>
      <c r="D88" s="21" t="s">
        <v>427</v>
      </c>
      <c r="E88" s="63"/>
      <c r="F88" s="64"/>
      <c r="G88" s="64"/>
      <c r="H88" s="61"/>
      <c r="I88" s="65">
        <v>1</v>
      </c>
      <c r="J88" s="65">
        <v>1</v>
      </c>
      <c r="K88" s="65">
        <v>1</v>
      </c>
      <c r="L88" s="59"/>
      <c r="M88" s="63"/>
      <c r="N88" s="64"/>
      <c r="O88" s="64"/>
      <c r="P88" s="62"/>
      <c r="Q88" s="202">
        <f>+M88*E88+N88*F88+O88*G88</f>
        <v>0</v>
      </c>
    </row>
    <row r="89" spans="2:17" ht="37.5" customHeight="1" x14ac:dyDescent="0.25">
      <c r="B89" s="129" t="s">
        <v>301</v>
      </c>
      <c r="C89" s="133" t="s">
        <v>148</v>
      </c>
      <c r="D89" s="75" t="s">
        <v>149</v>
      </c>
      <c r="E89" s="57"/>
      <c r="F89" s="57"/>
      <c r="G89" s="57"/>
      <c r="H89" s="58"/>
      <c r="I89" s="58"/>
      <c r="J89" s="58"/>
      <c r="K89" s="58"/>
      <c r="L89" s="59"/>
      <c r="M89" s="60"/>
      <c r="N89" s="61"/>
      <c r="O89" s="61"/>
      <c r="P89" s="62"/>
      <c r="Q89" s="202">
        <f>+Q91+Q92</f>
        <v>0</v>
      </c>
    </row>
    <row r="90" spans="2:17" ht="24.95" customHeight="1" x14ac:dyDescent="0.25">
      <c r="B90" s="129" t="s">
        <v>302</v>
      </c>
      <c r="C90" s="133" t="s">
        <v>387</v>
      </c>
      <c r="D90" s="185" t="s">
        <v>388</v>
      </c>
      <c r="E90" s="167"/>
      <c r="F90" s="57"/>
      <c r="G90" s="57"/>
      <c r="H90" s="58"/>
      <c r="I90" s="58"/>
      <c r="J90" s="58"/>
      <c r="K90" s="58"/>
      <c r="L90" s="59"/>
      <c r="M90" s="57"/>
      <c r="N90" s="57"/>
      <c r="O90" s="57"/>
      <c r="P90" s="62"/>
      <c r="Q90" s="202">
        <f>+M90*E90+N90*F90+O90*G90</f>
        <v>0</v>
      </c>
    </row>
    <row r="91" spans="2:17" ht="24.95" customHeight="1" x14ac:dyDescent="0.25">
      <c r="B91" s="129" t="s">
        <v>303</v>
      </c>
      <c r="C91" s="133" t="s">
        <v>150</v>
      </c>
      <c r="D91" s="21" t="s">
        <v>428</v>
      </c>
      <c r="E91" s="63"/>
      <c r="F91" s="64"/>
      <c r="G91" s="64"/>
      <c r="H91" s="61"/>
      <c r="I91" s="65">
        <v>0.5</v>
      </c>
      <c r="J91" s="65">
        <v>0.5</v>
      </c>
      <c r="K91" s="65">
        <v>0.85</v>
      </c>
      <c r="L91" s="59"/>
      <c r="M91" s="63"/>
      <c r="N91" s="64"/>
      <c r="O91" s="64"/>
      <c r="P91" s="62"/>
      <c r="Q91" s="202">
        <f>+M91*E91+N91*F91+O91*G91</f>
        <v>0</v>
      </c>
    </row>
    <row r="92" spans="2:17" ht="24.95" customHeight="1" x14ac:dyDescent="0.25">
      <c r="B92" s="129" t="s">
        <v>304</v>
      </c>
      <c r="C92" s="133" t="s">
        <v>151</v>
      </c>
      <c r="D92" s="21" t="s">
        <v>427</v>
      </c>
      <c r="E92" s="63"/>
      <c r="F92" s="64"/>
      <c r="G92" s="64"/>
      <c r="H92" s="61"/>
      <c r="I92" s="65">
        <v>1</v>
      </c>
      <c r="J92" s="65">
        <v>1</v>
      </c>
      <c r="K92" s="65">
        <v>1</v>
      </c>
      <c r="L92" s="59"/>
      <c r="M92" s="63"/>
      <c r="N92" s="64"/>
      <c r="O92" s="64"/>
      <c r="P92" s="62"/>
      <c r="Q92" s="202">
        <f>+M92*E92+N92*F92+O92*G92</f>
        <v>0</v>
      </c>
    </row>
    <row r="93" spans="2:17" ht="24.95" customHeight="1" x14ac:dyDescent="0.25">
      <c r="B93" s="129" t="s">
        <v>305</v>
      </c>
      <c r="C93" s="133" t="s">
        <v>152</v>
      </c>
      <c r="D93" s="34" t="s">
        <v>153</v>
      </c>
      <c r="E93" s="63"/>
      <c r="F93" s="64"/>
      <c r="G93" s="64"/>
      <c r="H93" s="61"/>
      <c r="I93" s="76">
        <v>0.1</v>
      </c>
      <c r="J93" s="76">
        <v>0.5</v>
      </c>
      <c r="K93" s="76">
        <v>0.85</v>
      </c>
      <c r="L93" s="77"/>
      <c r="M93" s="63"/>
      <c r="N93" s="64"/>
      <c r="O93" s="64"/>
      <c r="P93" s="62"/>
      <c r="Q93" s="202">
        <f>+M93*E93+N93*F93+O93*G93</f>
        <v>0</v>
      </c>
    </row>
    <row r="94" spans="2:17" ht="24.95" customHeight="1" x14ac:dyDescent="0.25">
      <c r="B94" s="129" t="s">
        <v>306</v>
      </c>
      <c r="C94" s="133" t="s">
        <v>154</v>
      </c>
      <c r="D94" s="15" t="s">
        <v>407</v>
      </c>
      <c r="E94" s="57"/>
      <c r="F94" s="57"/>
      <c r="G94" s="57"/>
      <c r="H94" s="58"/>
      <c r="I94" s="58"/>
      <c r="J94" s="58"/>
      <c r="K94" s="58"/>
      <c r="L94" s="59"/>
      <c r="M94" s="60"/>
      <c r="N94" s="61"/>
      <c r="O94" s="61"/>
      <c r="P94" s="62"/>
      <c r="Q94" s="202">
        <f>+Q95+Q96+Q97+Q98+Q99</f>
        <v>0</v>
      </c>
    </row>
    <row r="95" spans="2:17" ht="24.95" customHeight="1" x14ac:dyDescent="0.25">
      <c r="B95" s="129" t="s">
        <v>307</v>
      </c>
      <c r="C95" s="133" t="s">
        <v>155</v>
      </c>
      <c r="D95" s="78" t="s">
        <v>156</v>
      </c>
      <c r="E95" s="63"/>
      <c r="F95" s="64"/>
      <c r="G95" s="64"/>
      <c r="H95" s="61"/>
      <c r="I95" s="65">
        <v>0</v>
      </c>
      <c r="J95" s="65">
        <v>0</v>
      </c>
      <c r="K95" s="65">
        <v>0</v>
      </c>
      <c r="L95" s="59"/>
      <c r="M95" s="63"/>
      <c r="N95" s="64"/>
      <c r="O95" s="64"/>
      <c r="P95" s="62"/>
      <c r="Q95" s="202">
        <f t="shared" ref="Q95:Q100" si="0">+M95*E95+N95*F95+O95*G95</f>
        <v>0</v>
      </c>
    </row>
    <row r="96" spans="2:17" ht="24.95" customHeight="1" x14ac:dyDescent="0.25">
      <c r="B96" s="129" t="s">
        <v>308</v>
      </c>
      <c r="C96" s="133" t="s">
        <v>157</v>
      </c>
      <c r="D96" s="78" t="s">
        <v>158</v>
      </c>
      <c r="E96" s="63"/>
      <c r="F96" s="64"/>
      <c r="G96" s="64"/>
      <c r="H96" s="61"/>
      <c r="I96" s="65">
        <v>0</v>
      </c>
      <c r="J96" s="65">
        <v>0</v>
      </c>
      <c r="K96" s="65">
        <v>0</v>
      </c>
      <c r="L96" s="59"/>
      <c r="M96" s="63"/>
      <c r="N96" s="64"/>
      <c r="O96" s="64"/>
      <c r="P96" s="62"/>
      <c r="Q96" s="202">
        <f t="shared" si="0"/>
        <v>0</v>
      </c>
    </row>
    <row r="97" spans="2:17" ht="30.75" customHeight="1" x14ac:dyDescent="0.25">
      <c r="B97" s="129" t="s">
        <v>309</v>
      </c>
      <c r="C97" s="133" t="s">
        <v>159</v>
      </c>
      <c r="D97" s="78" t="s">
        <v>415</v>
      </c>
      <c r="E97" s="63"/>
      <c r="F97" s="64"/>
      <c r="G97" s="64"/>
      <c r="H97" s="61"/>
      <c r="I97" s="65">
        <v>0</v>
      </c>
      <c r="J97" s="65">
        <v>0</v>
      </c>
      <c r="K97" s="65">
        <v>0</v>
      </c>
      <c r="L97" s="59"/>
      <c r="M97" s="63"/>
      <c r="N97" s="64"/>
      <c r="O97" s="64"/>
      <c r="P97" s="62"/>
      <c r="Q97" s="202">
        <f t="shared" si="0"/>
        <v>0</v>
      </c>
    </row>
    <row r="98" spans="2:17" ht="24.95" customHeight="1" x14ac:dyDescent="0.25">
      <c r="B98" s="129" t="s">
        <v>310</v>
      </c>
      <c r="C98" s="133" t="s">
        <v>160</v>
      </c>
      <c r="D98" s="78" t="s">
        <v>413</v>
      </c>
      <c r="E98" s="63"/>
      <c r="F98" s="64"/>
      <c r="G98" s="64"/>
      <c r="H98" s="61"/>
      <c r="I98" s="65">
        <v>0</v>
      </c>
      <c r="J98" s="65">
        <v>0</v>
      </c>
      <c r="K98" s="65">
        <v>0</v>
      </c>
      <c r="L98" s="59"/>
      <c r="M98" s="63"/>
      <c r="N98" s="64"/>
      <c r="O98" s="64"/>
      <c r="P98" s="62"/>
      <c r="Q98" s="202">
        <f t="shared" si="0"/>
        <v>0</v>
      </c>
    </row>
    <row r="99" spans="2:17" ht="24.95" customHeight="1" x14ac:dyDescent="0.25">
      <c r="B99" s="129" t="s">
        <v>311</v>
      </c>
      <c r="C99" s="133" t="s">
        <v>161</v>
      </c>
      <c r="D99" s="78" t="s">
        <v>414</v>
      </c>
      <c r="E99" s="63"/>
      <c r="F99" s="64"/>
      <c r="G99" s="64"/>
      <c r="H99" s="61"/>
      <c r="I99" s="65">
        <v>0</v>
      </c>
      <c r="J99" s="65">
        <v>0</v>
      </c>
      <c r="K99" s="65">
        <v>0</v>
      </c>
      <c r="L99" s="59"/>
      <c r="M99" s="63"/>
      <c r="N99" s="64"/>
      <c r="O99" s="64"/>
      <c r="P99" s="62"/>
      <c r="Q99" s="202">
        <f t="shared" si="0"/>
        <v>0</v>
      </c>
    </row>
    <row r="100" spans="2:17" ht="24.95" customHeight="1" x14ac:dyDescent="0.25">
      <c r="B100" s="129" t="s">
        <v>312</v>
      </c>
      <c r="C100" s="133" t="s">
        <v>162</v>
      </c>
      <c r="D100" s="186" t="s">
        <v>163</v>
      </c>
      <c r="E100" s="63"/>
      <c r="F100" s="64"/>
      <c r="G100" s="64"/>
      <c r="H100" s="61"/>
      <c r="I100" s="58"/>
      <c r="J100" s="58"/>
      <c r="K100" s="58"/>
      <c r="L100" s="59"/>
      <c r="M100" s="63"/>
      <c r="N100" s="64"/>
      <c r="O100" s="64"/>
      <c r="P100" s="62"/>
      <c r="Q100" s="202">
        <f t="shared" si="0"/>
        <v>0</v>
      </c>
    </row>
    <row r="101" spans="2:17" ht="24.95" customHeight="1" x14ac:dyDescent="0.25">
      <c r="B101" s="129" t="s">
        <v>313</v>
      </c>
      <c r="C101" s="133" t="s">
        <v>164</v>
      </c>
      <c r="D101" s="187" t="s">
        <v>165</v>
      </c>
      <c r="E101" s="57"/>
      <c r="F101" s="64"/>
      <c r="G101" s="64"/>
      <c r="H101" s="58"/>
      <c r="I101" s="58"/>
      <c r="J101" s="58"/>
      <c r="K101" s="58"/>
      <c r="L101" s="59"/>
      <c r="M101" s="63"/>
      <c r="N101" s="64"/>
      <c r="O101" s="64"/>
      <c r="P101" s="62"/>
      <c r="Q101" s="202">
        <f>+Q102+Q103+Q104</f>
        <v>0</v>
      </c>
    </row>
    <row r="102" spans="2:17" ht="24.95" customHeight="1" x14ac:dyDescent="0.25">
      <c r="B102" s="129" t="s">
        <v>314</v>
      </c>
      <c r="C102" s="133" t="s">
        <v>166</v>
      </c>
      <c r="D102" s="75" t="s">
        <v>167</v>
      </c>
      <c r="E102" s="63"/>
      <c r="F102" s="61"/>
      <c r="G102" s="61"/>
      <c r="H102" s="61"/>
      <c r="I102" s="65">
        <v>0.05</v>
      </c>
      <c r="J102" s="61"/>
      <c r="K102" s="61"/>
      <c r="L102" s="60"/>
      <c r="M102" s="63"/>
      <c r="N102" s="61"/>
      <c r="O102" s="61"/>
      <c r="P102" s="62"/>
      <c r="Q102" s="202">
        <f>+M102*E102</f>
        <v>0</v>
      </c>
    </row>
    <row r="103" spans="2:17" ht="24.95" customHeight="1" x14ac:dyDescent="0.25">
      <c r="B103" s="129" t="s">
        <v>315</v>
      </c>
      <c r="C103" s="133" t="s">
        <v>168</v>
      </c>
      <c r="D103" s="75" t="s">
        <v>169</v>
      </c>
      <c r="E103" s="63"/>
      <c r="F103" s="61"/>
      <c r="G103" s="61"/>
      <c r="H103" s="61"/>
      <c r="I103" s="65">
        <v>1</v>
      </c>
      <c r="J103" s="61"/>
      <c r="K103" s="61"/>
      <c r="L103" s="60"/>
      <c r="M103" s="63"/>
      <c r="N103" s="61"/>
      <c r="O103" s="61"/>
      <c r="P103" s="62"/>
      <c r="Q103" s="202">
        <f>+M103*E103</f>
        <v>0</v>
      </c>
    </row>
    <row r="104" spans="2:17" ht="24.95" customHeight="1" x14ac:dyDescent="0.25">
      <c r="B104" s="129" t="s">
        <v>316</v>
      </c>
      <c r="C104" s="133" t="s">
        <v>170</v>
      </c>
      <c r="D104" s="75" t="s">
        <v>171</v>
      </c>
      <c r="E104" s="63"/>
      <c r="F104" s="64"/>
      <c r="G104" s="64"/>
      <c r="H104" s="64"/>
      <c r="I104" s="65">
        <v>0.85</v>
      </c>
      <c r="J104" s="65">
        <v>0.85</v>
      </c>
      <c r="K104" s="65">
        <v>0.85</v>
      </c>
      <c r="L104" s="65">
        <v>0.85</v>
      </c>
      <c r="M104" s="63"/>
      <c r="N104" s="64"/>
      <c r="O104" s="64"/>
      <c r="P104" s="66"/>
      <c r="Q104" s="202">
        <f>+E104*M104+F104*N104+G104*O104+H104*P104</f>
        <v>0</v>
      </c>
    </row>
    <row r="105" spans="2:17" ht="24.95" customHeight="1" x14ac:dyDescent="0.25">
      <c r="B105" s="129" t="s">
        <v>317</v>
      </c>
      <c r="C105" s="133" t="s">
        <v>172</v>
      </c>
      <c r="D105" s="184" t="s">
        <v>354</v>
      </c>
      <c r="E105" s="63"/>
      <c r="F105" s="64"/>
      <c r="G105" s="64"/>
      <c r="H105" s="64"/>
      <c r="I105" s="65">
        <v>0.85</v>
      </c>
      <c r="J105" s="65">
        <v>0.85</v>
      </c>
      <c r="K105" s="65">
        <v>0.85</v>
      </c>
      <c r="L105" s="65">
        <v>0.85</v>
      </c>
      <c r="M105" s="63"/>
      <c r="N105" s="64"/>
      <c r="O105" s="64"/>
      <c r="P105" s="66"/>
      <c r="Q105" s="202">
        <f>+E105*M105+F105*N105+G105*O105+H105*P105</f>
        <v>0</v>
      </c>
    </row>
    <row r="106" spans="2:17" ht="24.95" customHeight="1" x14ac:dyDescent="0.25">
      <c r="B106" s="129" t="s">
        <v>318</v>
      </c>
      <c r="C106" s="133" t="s">
        <v>179</v>
      </c>
      <c r="D106" s="188" t="s">
        <v>173</v>
      </c>
      <c r="E106" s="57"/>
      <c r="F106" s="57"/>
      <c r="G106" s="57"/>
      <c r="H106" s="58"/>
      <c r="I106" s="58"/>
      <c r="J106" s="58"/>
      <c r="K106" s="58"/>
      <c r="L106" s="59"/>
      <c r="M106" s="60"/>
      <c r="N106" s="61"/>
      <c r="O106" s="61"/>
      <c r="P106" s="62"/>
      <c r="Q106" s="202">
        <f>+Q107+Q110+Q111+Q112</f>
        <v>0</v>
      </c>
    </row>
    <row r="107" spans="2:17" ht="24.95" customHeight="1" x14ac:dyDescent="0.25">
      <c r="B107" s="129" t="s">
        <v>319</v>
      </c>
      <c r="C107" s="133" t="s">
        <v>182</v>
      </c>
      <c r="D107" s="17" t="s">
        <v>174</v>
      </c>
      <c r="E107" s="60"/>
      <c r="F107" s="61"/>
      <c r="G107" s="64"/>
      <c r="H107" s="61"/>
      <c r="I107" s="58"/>
      <c r="J107" s="58"/>
      <c r="K107" s="58"/>
      <c r="L107" s="59"/>
      <c r="M107" s="60"/>
      <c r="N107" s="61"/>
      <c r="O107" s="64"/>
      <c r="P107" s="62"/>
      <c r="Q107" s="202">
        <f>+Q108+Q109</f>
        <v>0</v>
      </c>
    </row>
    <row r="108" spans="2:17" ht="24.95" customHeight="1" x14ac:dyDescent="0.25">
      <c r="B108" s="129" t="s">
        <v>320</v>
      </c>
      <c r="C108" s="133" t="s">
        <v>355</v>
      </c>
      <c r="D108" s="21" t="s">
        <v>428</v>
      </c>
      <c r="E108" s="60"/>
      <c r="F108" s="61"/>
      <c r="G108" s="64"/>
      <c r="H108" s="61"/>
      <c r="I108" s="58"/>
      <c r="J108" s="58"/>
      <c r="K108" s="65">
        <v>0.85</v>
      </c>
      <c r="L108" s="59"/>
      <c r="M108" s="60"/>
      <c r="N108" s="61"/>
      <c r="O108" s="64"/>
      <c r="P108" s="62"/>
      <c r="Q108" s="202">
        <f>+O108*G108</f>
        <v>0</v>
      </c>
    </row>
    <row r="109" spans="2:17" ht="24.95" customHeight="1" x14ac:dyDescent="0.25">
      <c r="B109" s="129" t="s">
        <v>176</v>
      </c>
      <c r="C109" s="133" t="s">
        <v>356</v>
      </c>
      <c r="D109" s="21" t="s">
        <v>427</v>
      </c>
      <c r="E109" s="60"/>
      <c r="F109" s="61"/>
      <c r="G109" s="64"/>
      <c r="H109" s="61"/>
      <c r="I109" s="58"/>
      <c r="J109" s="58"/>
      <c r="K109" s="65">
        <v>1</v>
      </c>
      <c r="L109" s="59"/>
      <c r="M109" s="60"/>
      <c r="N109" s="61"/>
      <c r="O109" s="64"/>
      <c r="P109" s="62"/>
      <c r="Q109" s="202">
        <f>+O109*G109</f>
        <v>0</v>
      </c>
    </row>
    <row r="110" spans="2:17" ht="26.45" customHeight="1" x14ac:dyDescent="0.25">
      <c r="B110" s="129" t="s">
        <v>178</v>
      </c>
      <c r="C110" s="133" t="s">
        <v>185</v>
      </c>
      <c r="D110" s="75" t="s">
        <v>175</v>
      </c>
      <c r="E110" s="63"/>
      <c r="F110" s="61"/>
      <c r="G110" s="61"/>
      <c r="H110" s="61"/>
      <c r="I110" s="65">
        <v>0</v>
      </c>
      <c r="J110" s="79"/>
      <c r="K110" s="79"/>
      <c r="L110" s="80"/>
      <c r="M110" s="63"/>
      <c r="N110" s="61"/>
      <c r="O110" s="61"/>
      <c r="P110" s="62"/>
      <c r="Q110" s="202">
        <f>+M110*E110</f>
        <v>0</v>
      </c>
    </row>
    <row r="111" spans="2:17" ht="26.45" customHeight="1" x14ac:dyDescent="0.25">
      <c r="B111" s="129" t="s">
        <v>181</v>
      </c>
      <c r="C111" s="133" t="s">
        <v>188</v>
      </c>
      <c r="D111" s="75" t="s">
        <v>409</v>
      </c>
      <c r="E111" s="63"/>
      <c r="F111" s="190"/>
      <c r="G111" s="190"/>
      <c r="H111" s="61"/>
      <c r="I111" s="65">
        <v>1</v>
      </c>
      <c r="J111" s="65">
        <v>1</v>
      </c>
      <c r="K111" s="65">
        <v>1</v>
      </c>
      <c r="L111" s="80"/>
      <c r="M111" s="63"/>
      <c r="N111" s="190"/>
      <c r="O111" s="190"/>
      <c r="P111" s="62"/>
      <c r="Q111" s="202">
        <f>+E111*M111+F111*N111+G111*O111</f>
        <v>0</v>
      </c>
    </row>
    <row r="112" spans="2:17" ht="24.95" customHeight="1" x14ac:dyDescent="0.25">
      <c r="B112" s="129" t="s">
        <v>184</v>
      </c>
      <c r="C112" s="133" t="s">
        <v>408</v>
      </c>
      <c r="D112" s="34" t="s">
        <v>177</v>
      </c>
      <c r="E112" s="63"/>
      <c r="F112" s="64"/>
      <c r="G112" s="64"/>
      <c r="H112" s="61"/>
      <c r="I112" s="65">
        <v>0.5</v>
      </c>
      <c r="J112" s="65">
        <v>0.5</v>
      </c>
      <c r="K112" s="65">
        <v>1</v>
      </c>
      <c r="L112" s="59"/>
      <c r="M112" s="63"/>
      <c r="N112" s="64"/>
      <c r="O112" s="64"/>
      <c r="P112" s="62"/>
      <c r="Q112" s="202">
        <f>+E112*M112+F112*N112+G112*O112</f>
        <v>0</v>
      </c>
    </row>
    <row r="113" spans="2:17" ht="24.95" customHeight="1" x14ac:dyDescent="0.25">
      <c r="B113" s="129" t="s">
        <v>187</v>
      </c>
      <c r="C113" s="133" t="s">
        <v>383</v>
      </c>
      <c r="D113" s="188" t="s">
        <v>180</v>
      </c>
      <c r="E113" s="57"/>
      <c r="F113" s="57"/>
      <c r="G113" s="57"/>
      <c r="H113" s="58"/>
      <c r="I113" s="58"/>
      <c r="J113" s="58"/>
      <c r="K113" s="58"/>
      <c r="L113" s="59"/>
      <c r="M113" s="60"/>
      <c r="N113" s="61"/>
      <c r="O113" s="61"/>
      <c r="P113" s="62"/>
      <c r="Q113" s="202">
        <f>+Q114+Q115+Q116+Q117+Q118</f>
        <v>0</v>
      </c>
    </row>
    <row r="114" spans="2:17" ht="24.95" customHeight="1" x14ac:dyDescent="0.25">
      <c r="B114" s="129" t="s">
        <v>190</v>
      </c>
      <c r="C114" s="133" t="s">
        <v>402</v>
      </c>
      <c r="D114" s="81" t="s">
        <v>183</v>
      </c>
      <c r="E114" s="63"/>
      <c r="F114" s="64"/>
      <c r="G114" s="64"/>
      <c r="H114" s="61"/>
      <c r="I114" s="65"/>
      <c r="J114" s="65"/>
      <c r="K114" s="65"/>
      <c r="L114" s="59"/>
      <c r="M114" s="63"/>
      <c r="N114" s="64"/>
      <c r="O114" s="64"/>
      <c r="P114" s="62"/>
      <c r="Q114" s="202">
        <f>+E114*M114+F114*N114+G114*O114</f>
        <v>0</v>
      </c>
    </row>
    <row r="115" spans="2:17" ht="24.95" customHeight="1" x14ac:dyDescent="0.25">
      <c r="B115" s="129" t="s">
        <v>393</v>
      </c>
      <c r="C115" s="133" t="s">
        <v>403</v>
      </c>
      <c r="D115" s="75" t="s">
        <v>186</v>
      </c>
      <c r="E115" s="63"/>
      <c r="F115" s="64"/>
      <c r="G115" s="64"/>
      <c r="H115" s="61"/>
      <c r="I115" s="65">
        <v>0.05</v>
      </c>
      <c r="J115" s="65">
        <v>0.05</v>
      </c>
      <c r="K115" s="65">
        <v>0.05</v>
      </c>
      <c r="L115" s="59"/>
      <c r="M115" s="63"/>
      <c r="N115" s="64"/>
      <c r="O115" s="64"/>
      <c r="P115" s="62"/>
      <c r="Q115" s="202">
        <f>+E115*M115+F115*N115+G115*O115</f>
        <v>0</v>
      </c>
    </row>
    <row r="116" spans="2:17" ht="28.15" customHeight="1" x14ac:dyDescent="0.25">
      <c r="B116" s="129" t="s">
        <v>394</v>
      </c>
      <c r="C116" s="133" t="s">
        <v>404</v>
      </c>
      <c r="D116" s="82" t="s">
        <v>189</v>
      </c>
      <c r="E116" s="83"/>
      <c r="F116" s="84"/>
      <c r="G116" s="84"/>
      <c r="H116" s="85"/>
      <c r="I116" s="86">
        <v>0.05</v>
      </c>
      <c r="J116" s="87">
        <v>7.4999999999999997E-2</v>
      </c>
      <c r="K116" s="86">
        <v>0.1</v>
      </c>
      <c r="L116" s="88"/>
      <c r="M116" s="83"/>
      <c r="N116" s="84"/>
      <c r="O116" s="84"/>
      <c r="P116" s="89"/>
      <c r="Q116" s="202">
        <f>+E116*M116+F116*N116+G116*O116</f>
        <v>0</v>
      </c>
    </row>
    <row r="117" spans="2:17" ht="28.15" customHeight="1" x14ac:dyDescent="0.25">
      <c r="B117" s="129" t="s">
        <v>410</v>
      </c>
      <c r="C117" s="133" t="s">
        <v>405</v>
      </c>
      <c r="D117" s="82" t="s">
        <v>375</v>
      </c>
      <c r="E117" s="83"/>
      <c r="F117" s="84"/>
      <c r="G117" s="84"/>
      <c r="H117" s="85"/>
      <c r="I117" s="86">
        <v>1</v>
      </c>
      <c r="J117" s="183">
        <v>1</v>
      </c>
      <c r="K117" s="86">
        <v>1</v>
      </c>
      <c r="L117" s="88"/>
      <c r="M117" s="83"/>
      <c r="N117" s="84"/>
      <c r="O117" s="84"/>
      <c r="P117" s="89"/>
      <c r="Q117" s="203">
        <f>+E117*M117+F117*N117+G117*O117</f>
        <v>0</v>
      </c>
    </row>
    <row r="118" spans="2:17" ht="28.15" customHeight="1" x14ac:dyDescent="0.25">
      <c r="B118" s="129" t="s">
        <v>412</v>
      </c>
      <c r="C118" s="133" t="s">
        <v>406</v>
      </c>
      <c r="D118" s="75" t="s">
        <v>419</v>
      </c>
      <c r="E118" s="90"/>
      <c r="F118" s="91"/>
      <c r="G118" s="91"/>
      <c r="H118" s="92"/>
      <c r="I118" s="92"/>
      <c r="J118" s="92"/>
      <c r="K118" s="92"/>
      <c r="L118" s="93"/>
      <c r="M118" s="90"/>
      <c r="N118" s="91"/>
      <c r="O118" s="91"/>
      <c r="P118" s="94"/>
      <c r="Q118" s="204">
        <f>+E118*M118+F118*N118+G118*O118</f>
        <v>0</v>
      </c>
    </row>
  </sheetData>
  <mergeCells count="12">
    <mergeCell ref="Q6:Q8"/>
    <mergeCell ref="B2:Q2"/>
    <mergeCell ref="M7:O7"/>
    <mergeCell ref="P7:P8"/>
    <mergeCell ref="B6:D8"/>
    <mergeCell ref="E6:H6"/>
    <mergeCell ref="I6:L6"/>
    <mergeCell ref="M6:P6"/>
    <mergeCell ref="E7:G7"/>
    <mergeCell ref="H7:H8"/>
    <mergeCell ref="I7:K7"/>
    <mergeCell ref="L7:L8"/>
  </mergeCells>
  <printOptions horizontalCentered="1" verticalCentered="1"/>
  <pageMargins left="0" right="0" top="0" bottom="0" header="0" footer="0"/>
  <pageSetup paperSize="9" scale="39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N20" sqref="N20"/>
    </sheetView>
  </sheetViews>
  <sheetFormatPr defaultColWidth="11.42578125" defaultRowHeight="14.25" x14ac:dyDescent="0.25"/>
  <cols>
    <col min="1" max="1" width="2.42578125" style="4" customWidth="1"/>
    <col min="2" max="2" width="8.7109375" style="12" customWidth="1"/>
    <col min="3" max="3" width="8.7109375" style="13" customWidth="1"/>
    <col min="4" max="4" width="75.7109375" style="4" customWidth="1"/>
    <col min="5" max="14" width="20.7109375" style="4" customWidth="1"/>
    <col min="15" max="16384" width="11.42578125" style="4"/>
  </cols>
  <sheetData>
    <row r="1" spans="1:14" ht="15.75" customHeight="1" thickBot="1" x14ac:dyDescent="0.3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9.25" customHeight="1" thickBot="1" x14ac:dyDescent="0.3">
      <c r="A2" s="1"/>
      <c r="B2" s="223" t="s">
        <v>341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5"/>
    </row>
    <row r="3" spans="1:14" ht="15" customHeight="1" x14ac:dyDescent="0.25">
      <c r="A3" s="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4" ht="15" customHeight="1" x14ac:dyDescent="0.25">
      <c r="A4" s="1"/>
      <c r="B4" s="24"/>
      <c r="C4" s="24"/>
      <c r="D4" s="6" t="s">
        <v>0</v>
      </c>
      <c r="E4" s="6"/>
      <c r="F4" s="33"/>
      <c r="G4" s="33"/>
      <c r="H4" s="33"/>
      <c r="I4" s="33"/>
      <c r="J4" s="24"/>
      <c r="K4" s="24"/>
      <c r="L4" s="24"/>
      <c r="M4" s="24"/>
    </row>
    <row r="5" spans="1:14" ht="15" customHeight="1" thickBot="1" x14ac:dyDescent="0.3">
      <c r="A5" s="1"/>
      <c r="B5" s="24"/>
      <c r="C5" s="24"/>
      <c r="D5" s="5"/>
      <c r="E5" s="24"/>
      <c r="F5" s="24"/>
      <c r="G5" s="24"/>
      <c r="H5" s="24"/>
      <c r="I5" s="24"/>
      <c r="J5" s="226"/>
      <c r="K5" s="226"/>
      <c r="L5" s="226"/>
      <c r="M5" s="226"/>
    </row>
    <row r="6" spans="1:14" s="10" customFormat="1" ht="51.75" customHeight="1" x14ac:dyDescent="0.25">
      <c r="A6" s="7"/>
      <c r="B6" s="227" t="s">
        <v>1</v>
      </c>
      <c r="C6" s="230" t="s">
        <v>2</v>
      </c>
      <c r="D6" s="233" t="s">
        <v>3</v>
      </c>
      <c r="E6" s="236" t="s">
        <v>384</v>
      </c>
      <c r="F6" s="237"/>
      <c r="G6" s="238"/>
      <c r="H6" s="236" t="s">
        <v>9</v>
      </c>
      <c r="I6" s="237"/>
      <c r="J6" s="238"/>
      <c r="K6" s="236" t="s">
        <v>10</v>
      </c>
      <c r="L6" s="237"/>
      <c r="M6" s="238"/>
      <c r="N6" s="205" t="s">
        <v>8</v>
      </c>
    </row>
    <row r="7" spans="1:14" s="10" customFormat="1" ht="51.75" customHeight="1" x14ac:dyDescent="0.25">
      <c r="A7" s="7"/>
      <c r="B7" s="228"/>
      <c r="C7" s="231"/>
      <c r="D7" s="234"/>
      <c r="E7" s="169" t="s">
        <v>20</v>
      </c>
      <c r="F7" s="169" t="s">
        <v>21</v>
      </c>
      <c r="G7" s="169" t="s">
        <v>22</v>
      </c>
      <c r="H7" s="169" t="s">
        <v>20</v>
      </c>
      <c r="I7" s="169" t="s">
        <v>21</v>
      </c>
      <c r="J7" s="169" t="s">
        <v>22</v>
      </c>
      <c r="K7" s="169" t="s">
        <v>20</v>
      </c>
      <c r="L7" s="169" t="s">
        <v>21</v>
      </c>
      <c r="M7" s="169" t="s">
        <v>22</v>
      </c>
      <c r="N7" s="200" t="s">
        <v>420</v>
      </c>
    </row>
    <row r="8" spans="1:14" s="10" customFormat="1" ht="30.75" customHeight="1" x14ac:dyDescent="0.25">
      <c r="A8" s="7"/>
      <c r="B8" s="229"/>
      <c r="C8" s="232"/>
      <c r="D8" s="235"/>
      <c r="E8" s="95" t="s">
        <v>224</v>
      </c>
      <c r="F8" s="95" t="s">
        <v>225</v>
      </c>
      <c r="G8" s="95" t="s">
        <v>226</v>
      </c>
      <c r="H8" s="95" t="s">
        <v>227</v>
      </c>
      <c r="I8" s="95" t="s">
        <v>228</v>
      </c>
      <c r="J8" s="95" t="s">
        <v>229</v>
      </c>
      <c r="K8" s="95" t="s">
        <v>230</v>
      </c>
      <c r="L8" s="95" t="s">
        <v>231</v>
      </c>
      <c r="M8" s="95" t="s">
        <v>232</v>
      </c>
      <c r="N8" s="95" t="s">
        <v>233</v>
      </c>
    </row>
    <row r="9" spans="1:14" s="10" customFormat="1" ht="30.75" customHeight="1" x14ac:dyDescent="0.25">
      <c r="A9" s="7"/>
      <c r="B9" s="129" t="s">
        <v>224</v>
      </c>
      <c r="C9" s="14" t="s">
        <v>26</v>
      </c>
      <c r="D9" s="50" t="s">
        <v>219</v>
      </c>
      <c r="E9" s="174"/>
      <c r="F9" s="175"/>
      <c r="G9" s="175"/>
      <c r="H9" s="192"/>
      <c r="I9" s="192"/>
      <c r="J9" s="192"/>
      <c r="K9" s="192"/>
      <c r="L9" s="192"/>
      <c r="M9" s="192"/>
      <c r="N9" s="206">
        <f>+N10+N15+N21+N30+N31+N39+N47</f>
        <v>0</v>
      </c>
    </row>
    <row r="10" spans="1:14" s="10" customFormat="1" ht="30" customHeight="1" x14ac:dyDescent="0.25">
      <c r="A10" s="7"/>
      <c r="B10" s="176" t="s">
        <v>225</v>
      </c>
      <c r="C10" s="14">
        <v>2.1</v>
      </c>
      <c r="D10" s="15" t="s">
        <v>368</v>
      </c>
      <c r="E10" s="22"/>
      <c r="F10" s="22"/>
      <c r="G10" s="16"/>
      <c r="H10" s="192"/>
      <c r="I10" s="192"/>
      <c r="J10" s="192"/>
      <c r="K10" s="192"/>
      <c r="L10" s="192"/>
      <c r="M10" s="192"/>
      <c r="N10" s="207">
        <f>+N11+N12+N13+N14</f>
        <v>0</v>
      </c>
    </row>
    <row r="11" spans="1:14" ht="30" customHeight="1" x14ac:dyDescent="0.25">
      <c r="A11" s="11"/>
      <c r="B11" s="129" t="s">
        <v>226</v>
      </c>
      <c r="C11" s="19" t="s">
        <v>321</v>
      </c>
      <c r="D11" s="34" t="s">
        <v>23</v>
      </c>
      <c r="E11" s="192"/>
      <c r="F11" s="192"/>
      <c r="G11" s="16"/>
      <c r="H11" s="192"/>
      <c r="I11" s="192"/>
      <c r="J11" s="100">
        <v>1</v>
      </c>
      <c r="K11" s="192"/>
      <c r="L11" s="192"/>
      <c r="M11" s="17"/>
      <c r="N11" s="38">
        <f>+M11*G11</f>
        <v>0</v>
      </c>
    </row>
    <row r="12" spans="1:14" ht="30" customHeight="1" x14ac:dyDescent="0.25">
      <c r="A12" s="11"/>
      <c r="B12" s="129" t="s">
        <v>227</v>
      </c>
      <c r="C12" s="19" t="s">
        <v>322</v>
      </c>
      <c r="D12" s="34" t="s">
        <v>24</v>
      </c>
      <c r="E12" s="22"/>
      <c r="F12" s="22"/>
      <c r="G12" s="16"/>
      <c r="H12" s="100">
        <v>0</v>
      </c>
      <c r="I12" s="100">
        <v>0</v>
      </c>
      <c r="J12" s="100">
        <v>1</v>
      </c>
      <c r="K12" s="192"/>
      <c r="L12" s="192"/>
      <c r="M12" s="17"/>
      <c r="N12" s="38">
        <f>+M12*G12</f>
        <v>0</v>
      </c>
    </row>
    <row r="13" spans="1:14" ht="30" customHeight="1" x14ac:dyDescent="0.25">
      <c r="A13" s="11"/>
      <c r="B13" s="176" t="s">
        <v>228</v>
      </c>
      <c r="C13" s="19" t="s">
        <v>323</v>
      </c>
      <c r="D13" s="34" t="s">
        <v>359</v>
      </c>
      <c r="E13" s="22"/>
      <c r="F13" s="22"/>
      <c r="G13" s="22"/>
      <c r="H13" s="100">
        <v>0</v>
      </c>
      <c r="I13" s="100">
        <v>0</v>
      </c>
      <c r="J13" s="100">
        <v>1</v>
      </c>
      <c r="K13" s="192"/>
      <c r="L13" s="192"/>
      <c r="M13" s="23"/>
      <c r="N13" s="38">
        <f>+M13*G13</f>
        <v>0</v>
      </c>
    </row>
    <row r="14" spans="1:14" ht="30" customHeight="1" x14ac:dyDescent="0.25">
      <c r="A14" s="11"/>
      <c r="B14" s="129" t="s">
        <v>229</v>
      </c>
      <c r="C14" s="19" t="s">
        <v>324</v>
      </c>
      <c r="D14" s="34" t="s">
        <v>360</v>
      </c>
      <c r="E14" s="22"/>
      <c r="F14" s="22"/>
      <c r="G14" s="22"/>
      <c r="H14" s="100">
        <v>0</v>
      </c>
      <c r="I14" s="100">
        <v>0</v>
      </c>
      <c r="J14" s="100">
        <v>1</v>
      </c>
      <c r="K14" s="192"/>
      <c r="L14" s="192"/>
      <c r="M14" s="23"/>
      <c r="N14" s="38">
        <f>+M14*G14</f>
        <v>0</v>
      </c>
    </row>
    <row r="15" spans="1:14" ht="30" customHeight="1" x14ac:dyDescent="0.25">
      <c r="A15" s="11"/>
      <c r="B15" s="129" t="s">
        <v>230</v>
      </c>
      <c r="C15" s="19" t="s">
        <v>17</v>
      </c>
      <c r="D15" s="15" t="s">
        <v>13</v>
      </c>
      <c r="E15" s="164"/>
      <c r="F15" s="35"/>
      <c r="G15" s="22"/>
      <c r="H15" s="192"/>
      <c r="I15" s="192"/>
      <c r="J15" s="192"/>
      <c r="K15" s="192"/>
      <c r="L15" s="192"/>
      <c r="M15" s="192"/>
      <c r="N15" s="38">
        <f>+N17+N19</f>
        <v>0</v>
      </c>
    </row>
    <row r="16" spans="1:14" ht="30" customHeight="1" x14ac:dyDescent="0.25">
      <c r="A16" s="11"/>
      <c r="B16" s="176" t="s">
        <v>231</v>
      </c>
      <c r="C16" s="19" t="s">
        <v>325</v>
      </c>
      <c r="D16" s="177" t="s">
        <v>46</v>
      </c>
      <c r="E16" s="164"/>
      <c r="F16" s="35"/>
      <c r="G16" s="35"/>
      <c r="H16" s="192"/>
      <c r="I16" s="192"/>
      <c r="J16" s="192"/>
      <c r="K16" s="35"/>
      <c r="L16" s="35"/>
      <c r="M16" s="35"/>
      <c r="N16" s="38">
        <f>+E16*K16+F16*L16+G16*M16</f>
        <v>0</v>
      </c>
    </row>
    <row r="17" spans="1:14" ht="30" customHeight="1" x14ac:dyDescent="0.25">
      <c r="A17" s="11"/>
      <c r="B17" s="129" t="s">
        <v>232</v>
      </c>
      <c r="C17" s="19" t="s">
        <v>27</v>
      </c>
      <c r="D17" s="34" t="s">
        <v>28</v>
      </c>
      <c r="E17" s="164"/>
      <c r="F17" s="35"/>
      <c r="G17" s="35"/>
      <c r="H17" s="100">
        <v>0.95</v>
      </c>
      <c r="I17" s="100">
        <v>0.95</v>
      </c>
      <c r="J17" s="100">
        <v>1</v>
      </c>
      <c r="K17" s="36"/>
      <c r="L17" s="36"/>
      <c r="M17" s="35"/>
      <c r="N17" s="38">
        <f>+E17*K17+F17*L17+G17*M17</f>
        <v>0</v>
      </c>
    </row>
    <row r="18" spans="1:14" ht="30" customHeight="1" x14ac:dyDescent="0.25">
      <c r="A18" s="11"/>
      <c r="B18" s="129" t="s">
        <v>233</v>
      </c>
      <c r="C18" s="19" t="s">
        <v>326</v>
      </c>
      <c r="D18" s="177" t="s">
        <v>53</v>
      </c>
      <c r="E18" s="192"/>
      <c r="F18" s="192"/>
      <c r="G18" s="35"/>
      <c r="H18" s="192"/>
      <c r="I18" s="192"/>
      <c r="J18" s="100">
        <v>1</v>
      </c>
      <c r="K18" s="192"/>
      <c r="L18" s="192"/>
      <c r="M18" s="35"/>
      <c r="N18" s="38">
        <f>+M18*G18</f>
        <v>0</v>
      </c>
    </row>
    <row r="19" spans="1:14" ht="30" customHeight="1" x14ac:dyDescent="0.25">
      <c r="A19" s="11"/>
      <c r="B19" s="176" t="s">
        <v>234</v>
      </c>
      <c r="C19" s="19" t="s">
        <v>30</v>
      </c>
      <c r="D19" s="34" t="s">
        <v>29</v>
      </c>
      <c r="E19" s="164"/>
      <c r="F19" s="35"/>
      <c r="G19" s="35"/>
      <c r="H19" s="100">
        <v>0.9</v>
      </c>
      <c r="I19" s="100">
        <v>0.9</v>
      </c>
      <c r="J19" s="100">
        <v>1</v>
      </c>
      <c r="K19" s="36"/>
      <c r="L19" s="36"/>
      <c r="M19" s="35"/>
      <c r="N19" s="38">
        <f>+E19*K19+F19*L19+G19*M19</f>
        <v>0</v>
      </c>
    </row>
    <row r="20" spans="1:14" ht="30" customHeight="1" x14ac:dyDescent="0.25">
      <c r="A20" s="11"/>
      <c r="B20" s="129" t="s">
        <v>235</v>
      </c>
      <c r="C20" s="19" t="s">
        <v>327</v>
      </c>
      <c r="D20" s="177" t="s">
        <v>53</v>
      </c>
      <c r="E20" s="192"/>
      <c r="F20" s="192"/>
      <c r="G20" s="35"/>
      <c r="H20" s="192"/>
      <c r="I20" s="192"/>
      <c r="J20" s="100">
        <v>1</v>
      </c>
      <c r="K20" s="192"/>
      <c r="L20" s="192"/>
      <c r="M20" s="35"/>
      <c r="N20" s="38">
        <f>+M20*G20</f>
        <v>0</v>
      </c>
    </row>
    <row r="21" spans="1:14" ht="30" customHeight="1" x14ac:dyDescent="0.25">
      <c r="A21" s="11"/>
      <c r="B21" s="129" t="s">
        <v>236</v>
      </c>
      <c r="C21" s="19" t="s">
        <v>18</v>
      </c>
      <c r="D21" s="15" t="s">
        <v>49</v>
      </c>
      <c r="E21" s="164"/>
      <c r="F21" s="35"/>
      <c r="G21" s="35"/>
      <c r="H21" s="192"/>
      <c r="I21" s="192"/>
      <c r="J21" s="192"/>
      <c r="K21" s="192"/>
      <c r="L21" s="192"/>
      <c r="M21" s="192"/>
      <c r="N21" s="38">
        <f>+N24+N25+N26+N27+N28+N29</f>
        <v>0</v>
      </c>
    </row>
    <row r="22" spans="1:14" ht="30" customHeight="1" x14ac:dyDescent="0.25">
      <c r="A22" s="11"/>
      <c r="B22" s="176" t="s">
        <v>237</v>
      </c>
      <c r="C22" s="19" t="s">
        <v>361</v>
      </c>
      <c r="D22" s="177" t="s">
        <v>381</v>
      </c>
      <c r="E22" s="164"/>
      <c r="F22" s="35"/>
      <c r="G22" s="35"/>
      <c r="H22" s="192"/>
      <c r="I22" s="192"/>
      <c r="J22" s="192"/>
      <c r="K22" s="35"/>
      <c r="L22" s="35"/>
      <c r="M22" s="35"/>
      <c r="N22" s="38">
        <f>+E22*K22+F22*L22+G22*M22</f>
        <v>0</v>
      </c>
    </row>
    <row r="23" spans="1:14" ht="30" customHeight="1" x14ac:dyDescent="0.25">
      <c r="A23" s="11"/>
      <c r="B23" s="129" t="s">
        <v>238</v>
      </c>
      <c r="C23" s="19" t="s">
        <v>395</v>
      </c>
      <c r="D23" s="177" t="s">
        <v>378</v>
      </c>
      <c r="E23" s="164"/>
      <c r="F23" s="35"/>
      <c r="G23" s="35"/>
      <c r="H23" s="192"/>
      <c r="I23" s="192"/>
      <c r="J23" s="192"/>
      <c r="K23" s="35"/>
      <c r="L23" s="35"/>
      <c r="M23" s="35"/>
      <c r="N23" s="38">
        <f>+E23*K23+F23*L23+G23*M23</f>
        <v>0</v>
      </c>
    </row>
    <row r="24" spans="1:14" ht="30" customHeight="1" x14ac:dyDescent="0.25">
      <c r="A24" s="11"/>
      <c r="B24" s="129" t="s">
        <v>239</v>
      </c>
      <c r="C24" s="19" t="s">
        <v>328</v>
      </c>
      <c r="D24" s="34" t="s">
        <v>31</v>
      </c>
      <c r="E24" s="164"/>
      <c r="F24" s="35"/>
      <c r="G24" s="35"/>
      <c r="H24" s="100">
        <v>0.5</v>
      </c>
      <c r="I24" s="100">
        <v>0.5</v>
      </c>
      <c r="J24" s="100">
        <v>1</v>
      </c>
      <c r="K24" s="36"/>
      <c r="L24" s="36"/>
      <c r="M24" s="35"/>
      <c r="N24" s="38">
        <f t="shared" ref="N24:N29" si="0">+E24*K24+F24*L24+G24*M24</f>
        <v>0</v>
      </c>
    </row>
    <row r="25" spans="1:14" ht="30" customHeight="1" x14ac:dyDescent="0.25">
      <c r="A25" s="11"/>
      <c r="B25" s="176" t="s">
        <v>240</v>
      </c>
      <c r="C25" s="19" t="s">
        <v>329</v>
      </c>
      <c r="D25" s="34" t="s">
        <v>32</v>
      </c>
      <c r="F25" s="35"/>
      <c r="G25" s="35"/>
      <c r="H25" s="100">
        <v>0.5</v>
      </c>
      <c r="I25" s="100">
        <v>0.5</v>
      </c>
      <c r="J25" s="100">
        <v>1</v>
      </c>
      <c r="K25" s="36"/>
      <c r="L25" s="36"/>
      <c r="M25" s="35"/>
      <c r="N25" s="38">
        <f t="shared" si="0"/>
        <v>0</v>
      </c>
    </row>
    <row r="26" spans="1:14" ht="30" customHeight="1" x14ac:dyDescent="0.25">
      <c r="A26" s="11"/>
      <c r="B26" s="129" t="s">
        <v>241</v>
      </c>
      <c r="C26" s="19" t="s">
        <v>330</v>
      </c>
      <c r="D26" s="34" t="s">
        <v>362</v>
      </c>
      <c r="E26" s="164"/>
      <c r="F26" s="35"/>
      <c r="G26" s="35"/>
      <c r="H26" s="100">
        <v>0.5</v>
      </c>
      <c r="I26" s="100">
        <v>0.5</v>
      </c>
      <c r="J26" s="100">
        <v>1</v>
      </c>
      <c r="K26" s="36"/>
      <c r="L26" s="36"/>
      <c r="M26" s="35"/>
      <c r="N26" s="38">
        <f t="shared" si="0"/>
        <v>0</v>
      </c>
    </row>
    <row r="27" spans="1:14" ht="30" customHeight="1" x14ac:dyDescent="0.25">
      <c r="A27" s="11"/>
      <c r="B27" s="129" t="s">
        <v>242</v>
      </c>
      <c r="C27" s="19" t="s">
        <v>331</v>
      </c>
      <c r="D27" s="34" t="s">
        <v>33</v>
      </c>
      <c r="E27" s="164"/>
      <c r="F27" s="35"/>
      <c r="G27" s="35"/>
      <c r="H27" s="100">
        <v>0.5</v>
      </c>
      <c r="I27" s="100">
        <v>0.5</v>
      </c>
      <c r="J27" s="100">
        <v>1</v>
      </c>
      <c r="K27" s="36"/>
      <c r="L27" s="36"/>
      <c r="M27" s="35"/>
      <c r="N27" s="38">
        <f t="shared" si="0"/>
        <v>0</v>
      </c>
    </row>
    <row r="28" spans="1:14" ht="30" customHeight="1" x14ac:dyDescent="0.25">
      <c r="A28" s="11"/>
      <c r="B28" s="176" t="s">
        <v>243</v>
      </c>
      <c r="C28" s="19" t="s">
        <v>332</v>
      </c>
      <c r="D28" s="34" t="s">
        <v>34</v>
      </c>
      <c r="E28" s="164"/>
      <c r="F28" s="35"/>
      <c r="G28" s="35"/>
      <c r="H28" s="100">
        <v>0.5</v>
      </c>
      <c r="I28" s="100">
        <v>0.5</v>
      </c>
      <c r="J28" s="100">
        <v>1</v>
      </c>
      <c r="K28" s="36"/>
      <c r="L28" s="36"/>
      <c r="M28" s="35"/>
      <c r="N28" s="38">
        <f t="shared" si="0"/>
        <v>0</v>
      </c>
    </row>
    <row r="29" spans="1:14" ht="30" customHeight="1" x14ac:dyDescent="0.25">
      <c r="A29" s="11"/>
      <c r="B29" s="129" t="s">
        <v>244</v>
      </c>
      <c r="C29" s="19" t="s">
        <v>333</v>
      </c>
      <c r="D29" s="34" t="s">
        <v>35</v>
      </c>
      <c r="E29" s="164"/>
      <c r="F29" s="35"/>
      <c r="G29" s="35"/>
      <c r="H29" s="100">
        <v>0.5</v>
      </c>
      <c r="I29" s="100">
        <v>0.5</v>
      </c>
      <c r="J29" s="100">
        <v>1</v>
      </c>
      <c r="K29" s="36"/>
      <c r="L29" s="36"/>
      <c r="M29" s="35"/>
      <c r="N29" s="38">
        <f t="shared" si="0"/>
        <v>0</v>
      </c>
    </row>
    <row r="30" spans="1:14" ht="30" customHeight="1" x14ac:dyDescent="0.25">
      <c r="A30" s="11"/>
      <c r="B30" s="129" t="s">
        <v>245</v>
      </c>
      <c r="C30" s="19" t="s">
        <v>334</v>
      </c>
      <c r="D30" s="15" t="s">
        <v>417</v>
      </c>
      <c r="E30" s="164"/>
      <c r="F30" s="35"/>
      <c r="G30" s="35"/>
      <c r="H30" s="192"/>
      <c r="I30" s="192"/>
      <c r="J30" s="192"/>
      <c r="K30" s="36"/>
      <c r="L30" s="36"/>
      <c r="M30" s="35"/>
      <c r="N30" s="38">
        <f>+E30*K30+F30*L30+G30*M30</f>
        <v>0</v>
      </c>
    </row>
    <row r="31" spans="1:14" ht="30" customHeight="1" x14ac:dyDescent="0.25">
      <c r="A31" s="11"/>
      <c r="B31" s="176" t="s">
        <v>246</v>
      </c>
      <c r="C31" s="19" t="s">
        <v>335</v>
      </c>
      <c r="D31" s="15" t="s">
        <v>50</v>
      </c>
      <c r="E31" s="164"/>
      <c r="F31" s="35"/>
      <c r="G31" s="35"/>
      <c r="H31" s="192"/>
      <c r="I31" s="192"/>
      <c r="J31" s="192"/>
      <c r="K31" s="192"/>
      <c r="L31" s="192"/>
      <c r="M31" s="192"/>
      <c r="N31" s="38">
        <f>+N33+N34+N35</f>
        <v>0</v>
      </c>
    </row>
    <row r="32" spans="1:14" ht="30" customHeight="1" x14ac:dyDescent="0.25">
      <c r="A32" s="11"/>
      <c r="B32" s="129" t="s">
        <v>247</v>
      </c>
      <c r="C32" s="19" t="s">
        <v>363</v>
      </c>
      <c r="D32" s="21" t="s">
        <v>47</v>
      </c>
      <c r="E32" s="164"/>
      <c r="F32" s="192"/>
      <c r="G32" s="192"/>
      <c r="H32" s="192"/>
      <c r="I32" s="192"/>
      <c r="J32" s="192"/>
      <c r="K32" s="36"/>
      <c r="L32" s="192"/>
      <c r="M32" s="192"/>
      <c r="N32" s="38">
        <f>+K32*E32</f>
        <v>0</v>
      </c>
    </row>
    <row r="33" spans="1:16" ht="30" customHeight="1" x14ac:dyDescent="0.25">
      <c r="A33" s="11"/>
      <c r="B33" s="129" t="s">
        <v>248</v>
      </c>
      <c r="C33" s="19" t="s">
        <v>336</v>
      </c>
      <c r="D33" s="34" t="s">
        <v>36</v>
      </c>
      <c r="E33" s="164"/>
      <c r="F33" s="35"/>
      <c r="G33" s="35"/>
      <c r="H33" s="100">
        <v>0</v>
      </c>
      <c r="I33" s="100">
        <v>0.5</v>
      </c>
      <c r="J33" s="100">
        <v>1</v>
      </c>
      <c r="K33" s="192"/>
      <c r="L33" s="36"/>
      <c r="M33" s="35"/>
      <c r="N33" s="38">
        <f>+F33*L33+G33*M33</f>
        <v>0</v>
      </c>
    </row>
    <row r="34" spans="1:16" ht="30" customHeight="1" x14ac:dyDescent="0.25">
      <c r="A34" s="11"/>
      <c r="B34" s="176" t="s">
        <v>249</v>
      </c>
      <c r="C34" s="19" t="s">
        <v>337</v>
      </c>
      <c r="D34" s="34" t="s">
        <v>37</v>
      </c>
      <c r="E34" s="164"/>
      <c r="F34" s="35"/>
      <c r="G34" s="35"/>
      <c r="H34" s="100">
        <v>0</v>
      </c>
      <c r="I34" s="100">
        <v>0.5</v>
      </c>
      <c r="J34" s="100">
        <v>1</v>
      </c>
      <c r="K34" s="192"/>
      <c r="L34" s="36"/>
      <c r="M34" s="35"/>
      <c r="N34" s="38">
        <f>+F34*L34+G34*M34</f>
        <v>0</v>
      </c>
    </row>
    <row r="35" spans="1:16" ht="30" customHeight="1" x14ac:dyDescent="0.25">
      <c r="A35" s="11"/>
      <c r="B35" s="129" t="s">
        <v>250</v>
      </c>
      <c r="C35" s="19" t="s">
        <v>364</v>
      </c>
      <c r="D35" s="34" t="s">
        <v>38</v>
      </c>
      <c r="E35" s="164"/>
      <c r="F35" s="35"/>
      <c r="G35" s="35"/>
      <c r="H35" s="192"/>
      <c r="I35" s="192"/>
      <c r="J35" s="192"/>
      <c r="K35" s="192"/>
      <c r="L35" s="192"/>
      <c r="M35" s="192"/>
      <c r="N35" s="38">
        <f>+N36+N37+N38</f>
        <v>0</v>
      </c>
    </row>
    <row r="36" spans="1:16" ht="30" customHeight="1" x14ac:dyDescent="0.25">
      <c r="A36" s="11"/>
      <c r="B36" s="129" t="s">
        <v>251</v>
      </c>
      <c r="C36" s="19" t="s">
        <v>365</v>
      </c>
      <c r="D36" s="177" t="s">
        <v>379</v>
      </c>
      <c r="E36" s="164"/>
      <c r="F36" s="35"/>
      <c r="G36" s="35"/>
      <c r="H36" s="100">
        <v>0.5</v>
      </c>
      <c r="I36" s="100">
        <v>0.5</v>
      </c>
      <c r="J36" s="100">
        <v>1</v>
      </c>
      <c r="K36" s="36"/>
      <c r="L36" s="36"/>
      <c r="M36" s="35"/>
      <c r="N36" s="38">
        <f>+E36*K36+F36*L36+G36*M36</f>
        <v>0</v>
      </c>
    </row>
    <row r="37" spans="1:16" ht="30" customHeight="1" x14ac:dyDescent="0.25">
      <c r="A37" s="11"/>
      <c r="B37" s="176" t="s">
        <v>252</v>
      </c>
      <c r="C37" s="19" t="s">
        <v>366</v>
      </c>
      <c r="D37" s="177" t="s">
        <v>380</v>
      </c>
      <c r="E37" s="164"/>
      <c r="F37" s="35"/>
      <c r="G37" s="35"/>
      <c r="H37" s="100">
        <v>0</v>
      </c>
      <c r="I37" s="100">
        <v>0.5</v>
      </c>
      <c r="J37" s="100">
        <v>1</v>
      </c>
      <c r="K37" s="192"/>
      <c r="L37" s="36"/>
      <c r="M37" s="36"/>
      <c r="N37" s="38">
        <f>+F37*L37+G37*M37</f>
        <v>0</v>
      </c>
    </row>
    <row r="38" spans="1:16" ht="30" customHeight="1" x14ac:dyDescent="0.25">
      <c r="A38" s="11"/>
      <c r="B38" s="129" t="s">
        <v>253</v>
      </c>
      <c r="C38" s="19" t="s">
        <v>367</v>
      </c>
      <c r="D38" s="177" t="s">
        <v>377</v>
      </c>
      <c r="E38" s="164"/>
      <c r="F38" s="35"/>
      <c r="G38" s="35"/>
      <c r="H38" s="100">
        <v>0</v>
      </c>
      <c r="I38" s="100">
        <v>0.5</v>
      </c>
      <c r="J38" s="100">
        <v>1</v>
      </c>
      <c r="K38" s="192"/>
      <c r="L38" s="36"/>
      <c r="M38" s="36"/>
      <c r="N38" s="38">
        <f>+F38*L38+G38*M38</f>
        <v>0</v>
      </c>
    </row>
    <row r="39" spans="1:16" ht="30" customHeight="1" x14ac:dyDescent="0.25">
      <c r="A39" s="11"/>
      <c r="B39" s="129" t="s">
        <v>254</v>
      </c>
      <c r="C39" s="19" t="s">
        <v>338</v>
      </c>
      <c r="D39" s="182" t="s">
        <v>376</v>
      </c>
      <c r="E39" s="164"/>
      <c r="F39" s="35"/>
      <c r="G39" s="35"/>
      <c r="H39" s="100">
        <v>0</v>
      </c>
      <c r="I39" s="100">
        <v>0.5</v>
      </c>
      <c r="J39" s="100">
        <v>1</v>
      </c>
      <c r="K39" s="192"/>
      <c r="L39" s="36"/>
      <c r="M39" s="36"/>
      <c r="N39" s="38">
        <f>+F39*L39+G39*M39</f>
        <v>0</v>
      </c>
    </row>
    <row r="40" spans="1:16" ht="30" customHeight="1" x14ac:dyDescent="0.25">
      <c r="A40" s="11"/>
      <c r="B40" s="176" t="s">
        <v>255</v>
      </c>
      <c r="C40" s="19" t="s">
        <v>339</v>
      </c>
      <c r="D40" s="15" t="s">
        <v>48</v>
      </c>
      <c r="E40" s="164"/>
      <c r="F40" s="192"/>
      <c r="G40" s="192"/>
      <c r="H40" s="100">
        <v>0</v>
      </c>
      <c r="I40" s="100">
        <v>0</v>
      </c>
      <c r="J40" s="100">
        <v>0</v>
      </c>
      <c r="K40" s="192"/>
      <c r="L40" s="192"/>
      <c r="M40" s="192"/>
      <c r="N40" s="38"/>
    </row>
    <row r="41" spans="1:16" ht="30" customHeight="1" x14ac:dyDescent="0.25">
      <c r="A41" s="11"/>
      <c r="B41" s="129" t="s">
        <v>256</v>
      </c>
      <c r="C41" s="19" t="s">
        <v>346</v>
      </c>
      <c r="D41" s="15" t="s">
        <v>51</v>
      </c>
      <c r="E41" s="164"/>
      <c r="F41" s="35"/>
      <c r="G41" s="35"/>
      <c r="H41" s="192"/>
      <c r="I41" s="192"/>
      <c r="J41" s="192"/>
      <c r="K41" s="192"/>
      <c r="L41" s="192"/>
      <c r="M41" s="192"/>
      <c r="N41" s="38"/>
    </row>
    <row r="42" spans="1:16" ht="30" customHeight="1" x14ac:dyDescent="0.25">
      <c r="A42" s="11"/>
      <c r="B42" s="129" t="s">
        <v>257</v>
      </c>
      <c r="C42" s="19" t="s">
        <v>347</v>
      </c>
      <c r="D42" s="34" t="s">
        <v>43</v>
      </c>
      <c r="E42" s="164"/>
      <c r="F42" s="35"/>
      <c r="G42" s="35"/>
      <c r="H42" s="100">
        <v>0</v>
      </c>
      <c r="I42" s="100">
        <v>0</v>
      </c>
      <c r="J42" s="100">
        <v>0</v>
      </c>
      <c r="K42" s="192"/>
      <c r="L42" s="192"/>
      <c r="M42" s="192"/>
      <c r="N42" s="38"/>
    </row>
    <row r="43" spans="1:16" ht="30" customHeight="1" x14ac:dyDescent="0.25">
      <c r="A43" s="11"/>
      <c r="B43" s="176" t="s">
        <v>258</v>
      </c>
      <c r="C43" s="19" t="s">
        <v>348</v>
      </c>
      <c r="D43" s="34" t="s">
        <v>44</v>
      </c>
      <c r="E43" s="164"/>
      <c r="F43" s="35"/>
      <c r="G43" s="35"/>
      <c r="H43" s="100">
        <v>0</v>
      </c>
      <c r="I43" s="100">
        <v>0</v>
      </c>
      <c r="J43" s="100">
        <v>0</v>
      </c>
      <c r="K43" s="192"/>
      <c r="L43" s="192"/>
      <c r="M43" s="192"/>
      <c r="N43" s="38"/>
    </row>
    <row r="44" spans="1:16" ht="30" customHeight="1" x14ac:dyDescent="0.25">
      <c r="A44" s="11"/>
      <c r="B44" s="129" t="s">
        <v>259</v>
      </c>
      <c r="C44" s="19" t="s">
        <v>349</v>
      </c>
      <c r="D44" s="34" t="s">
        <v>42</v>
      </c>
      <c r="E44" s="164"/>
      <c r="F44" s="35"/>
      <c r="G44" s="35"/>
      <c r="H44" s="100">
        <v>0</v>
      </c>
      <c r="I44" s="100">
        <v>0</v>
      </c>
      <c r="J44" s="100">
        <v>0</v>
      </c>
      <c r="K44" s="192"/>
      <c r="L44" s="192"/>
      <c r="M44" s="192"/>
      <c r="N44" s="38"/>
    </row>
    <row r="45" spans="1:16" ht="30" customHeight="1" x14ac:dyDescent="0.25">
      <c r="A45" s="11"/>
      <c r="B45" s="129" t="s">
        <v>260</v>
      </c>
      <c r="C45" s="19" t="s">
        <v>350</v>
      </c>
      <c r="D45" s="34" t="s">
        <v>45</v>
      </c>
      <c r="E45" s="164"/>
      <c r="F45" s="35"/>
      <c r="G45" s="35"/>
      <c r="H45" s="100">
        <v>0</v>
      </c>
      <c r="I45" s="100">
        <v>0</v>
      </c>
      <c r="J45" s="100">
        <v>0</v>
      </c>
      <c r="K45" s="192"/>
      <c r="L45" s="192"/>
      <c r="M45" s="192"/>
      <c r="N45" s="38"/>
      <c r="P45" s="193"/>
    </row>
    <row r="46" spans="1:16" ht="30" customHeight="1" x14ac:dyDescent="0.25">
      <c r="A46" s="11"/>
      <c r="B46" s="176" t="s">
        <v>261</v>
      </c>
      <c r="C46" s="19" t="s">
        <v>396</v>
      </c>
      <c r="D46" s="34" t="s">
        <v>39</v>
      </c>
      <c r="E46" s="164"/>
      <c r="F46" s="35"/>
      <c r="G46" s="35"/>
      <c r="H46" s="100">
        <v>0</v>
      </c>
      <c r="I46" s="100">
        <v>0</v>
      </c>
      <c r="J46" s="100">
        <v>0</v>
      </c>
      <c r="K46" s="192"/>
      <c r="L46" s="192"/>
      <c r="M46" s="192"/>
      <c r="N46" s="38"/>
    </row>
    <row r="47" spans="1:16" ht="30" customHeight="1" x14ac:dyDescent="0.25">
      <c r="A47" s="11"/>
      <c r="B47" s="129" t="s">
        <v>262</v>
      </c>
      <c r="C47" s="19" t="s">
        <v>397</v>
      </c>
      <c r="D47" s="15" t="s">
        <v>52</v>
      </c>
      <c r="E47" s="164"/>
      <c r="F47" s="35"/>
      <c r="G47" s="35"/>
      <c r="H47" s="192"/>
      <c r="I47" s="192"/>
      <c r="J47" s="192"/>
      <c r="K47" s="192"/>
      <c r="L47" s="192"/>
      <c r="M47" s="192"/>
      <c r="N47" s="38">
        <f>+N49+N50+N51</f>
        <v>0</v>
      </c>
    </row>
    <row r="48" spans="1:16" ht="30" customHeight="1" x14ac:dyDescent="0.25">
      <c r="A48" s="11"/>
      <c r="B48" s="129" t="s">
        <v>263</v>
      </c>
      <c r="C48" s="19" t="s">
        <v>398</v>
      </c>
      <c r="D48" s="34" t="s">
        <v>41</v>
      </c>
      <c r="E48" s="164"/>
      <c r="F48" s="35"/>
      <c r="G48" s="35"/>
      <c r="H48" s="100">
        <v>0</v>
      </c>
      <c r="I48" s="100">
        <v>0</v>
      </c>
      <c r="J48" s="100">
        <v>0</v>
      </c>
      <c r="K48" s="192"/>
      <c r="L48" s="192"/>
      <c r="M48" s="192"/>
      <c r="N48" s="38"/>
    </row>
    <row r="49" spans="1:14" ht="30" customHeight="1" x14ac:dyDescent="0.25">
      <c r="A49" s="11"/>
      <c r="B49" s="176" t="s">
        <v>264</v>
      </c>
      <c r="C49" s="19" t="s">
        <v>399</v>
      </c>
      <c r="D49" s="34" t="s">
        <v>411</v>
      </c>
      <c r="E49" s="164"/>
      <c r="F49" s="35"/>
      <c r="G49" s="35"/>
      <c r="H49" s="100">
        <v>0</v>
      </c>
      <c r="I49" s="100">
        <v>0.5</v>
      </c>
      <c r="J49" s="100">
        <v>1</v>
      </c>
      <c r="K49" s="192"/>
      <c r="L49" s="36"/>
      <c r="M49" s="35"/>
      <c r="N49" s="38">
        <f>+F49*L49+G49*M49</f>
        <v>0</v>
      </c>
    </row>
    <row r="50" spans="1:14" ht="30" customHeight="1" x14ac:dyDescent="0.25">
      <c r="A50" s="11"/>
      <c r="B50" s="129" t="s">
        <v>265</v>
      </c>
      <c r="C50" s="19" t="s">
        <v>400</v>
      </c>
      <c r="D50" s="34" t="s">
        <v>40</v>
      </c>
      <c r="E50" s="164"/>
      <c r="F50" s="35"/>
      <c r="G50" s="35"/>
      <c r="H50" s="100">
        <v>0</v>
      </c>
      <c r="I50" s="100">
        <v>0.5</v>
      </c>
      <c r="J50" s="100">
        <v>1</v>
      </c>
      <c r="K50" s="192"/>
      <c r="L50" s="36"/>
      <c r="M50" s="35"/>
      <c r="N50" s="38">
        <f>+F50*L50+G50*M50</f>
        <v>0</v>
      </c>
    </row>
    <row r="51" spans="1:14" ht="30" customHeight="1" x14ac:dyDescent="0.25">
      <c r="A51" s="11"/>
      <c r="B51" s="129" t="s">
        <v>266</v>
      </c>
      <c r="C51" s="19" t="s">
        <v>401</v>
      </c>
      <c r="D51" s="34" t="s">
        <v>377</v>
      </c>
      <c r="E51" s="164"/>
      <c r="F51" s="164"/>
      <c r="G51" s="164"/>
      <c r="H51" s="100">
        <v>0</v>
      </c>
      <c r="I51" s="100">
        <v>0.5</v>
      </c>
      <c r="J51" s="100">
        <v>1</v>
      </c>
      <c r="K51" s="192"/>
      <c r="L51" s="38"/>
      <c r="M51" s="38"/>
      <c r="N51" s="38">
        <f>+F51*L51+G51*M51</f>
        <v>0</v>
      </c>
    </row>
    <row r="55" spans="1:14" x14ac:dyDescent="0.25">
      <c r="D55" s="37"/>
    </row>
    <row r="56" spans="1:14" x14ac:dyDescent="0.25">
      <c r="D56" s="37"/>
    </row>
  </sheetData>
  <mergeCells count="8">
    <mergeCell ref="B2:N2"/>
    <mergeCell ref="J5:M5"/>
    <mergeCell ref="B6:B8"/>
    <mergeCell ref="C6:C8"/>
    <mergeCell ref="D6:D8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8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showGridLines="0" topLeftCell="A45" zoomScale="70" zoomScaleNormal="70" zoomScaleSheetLayoutView="85" workbookViewId="0"/>
  </sheetViews>
  <sheetFormatPr defaultColWidth="11.42578125" defaultRowHeight="14.25" x14ac:dyDescent="0.25"/>
  <cols>
    <col min="1" max="1" width="2.42578125" style="4" customWidth="1"/>
    <col min="2" max="2" width="8.7109375" style="12" customWidth="1"/>
    <col min="3" max="3" width="8.7109375" style="13" customWidth="1"/>
    <col min="4" max="4" width="65" style="4" customWidth="1"/>
    <col min="5" max="14" width="20.7109375" style="4" customWidth="1"/>
    <col min="15" max="15" width="44.42578125" style="4" customWidth="1"/>
    <col min="16" max="16" width="15.140625" style="4" bestFit="1" customWidth="1"/>
    <col min="17" max="17" width="18.42578125" style="4" customWidth="1"/>
    <col min="18" max="18" width="11.42578125" style="4" bestFit="1" customWidth="1"/>
    <col min="19" max="16384" width="11.42578125" style="4"/>
  </cols>
  <sheetData>
    <row r="1" spans="1:28" ht="15.75" customHeight="1" thickBot="1" x14ac:dyDescent="0.3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8" ht="29.25" customHeight="1" thickBot="1" x14ac:dyDescent="0.3">
      <c r="A2" s="1"/>
      <c r="B2" s="223" t="s">
        <v>340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5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ht="15" customHeight="1" x14ac:dyDescent="0.25">
      <c r="A3" s="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ht="15" customHeight="1" x14ac:dyDescent="0.25">
      <c r="A4" s="1"/>
      <c r="B4" s="24"/>
      <c r="C4" s="24"/>
      <c r="D4" s="6" t="s">
        <v>0</v>
      </c>
      <c r="E4" s="6"/>
      <c r="F4" s="33"/>
      <c r="G4" s="33"/>
      <c r="H4" s="33"/>
      <c r="I4" s="33"/>
      <c r="J4" s="33"/>
      <c r="K4" s="33"/>
      <c r="L4" s="24"/>
      <c r="M4" s="24"/>
      <c r="N4" s="2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ht="15" customHeight="1" x14ac:dyDescent="0.25">
      <c r="A5" s="1"/>
      <c r="B5" s="24"/>
      <c r="C5" s="24"/>
      <c r="D5" s="5"/>
      <c r="E5" s="24"/>
      <c r="F5" s="24"/>
      <c r="G5" s="24"/>
      <c r="H5" s="24"/>
      <c r="I5" s="24"/>
      <c r="J5" s="24"/>
      <c r="K5" s="24"/>
      <c r="L5" s="24"/>
      <c r="M5" s="24"/>
      <c r="N5" s="24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s="10" customFormat="1" ht="51.75" customHeight="1" x14ac:dyDescent="0.25">
      <c r="A6" s="7"/>
      <c r="B6" s="243"/>
      <c r="C6" s="244"/>
      <c r="D6" s="245"/>
      <c r="E6" s="252" t="s">
        <v>384</v>
      </c>
      <c r="F6" s="252"/>
      <c r="G6" s="252"/>
      <c r="H6" s="241" t="s">
        <v>11</v>
      </c>
      <c r="I6" s="242"/>
      <c r="J6" s="253"/>
      <c r="K6" s="241" t="s">
        <v>192</v>
      </c>
      <c r="L6" s="242"/>
      <c r="M6" s="253"/>
      <c r="N6" s="239" t="s">
        <v>12</v>
      </c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s="10" customFormat="1" ht="30" customHeight="1" x14ac:dyDescent="0.25">
      <c r="A7" s="7"/>
      <c r="B7" s="246"/>
      <c r="C7" s="247"/>
      <c r="D7" s="248"/>
      <c r="E7" s="241" t="s">
        <v>193</v>
      </c>
      <c r="F7" s="242"/>
      <c r="G7" s="239" t="s">
        <v>55</v>
      </c>
      <c r="H7" s="241" t="s">
        <v>193</v>
      </c>
      <c r="I7" s="242"/>
      <c r="J7" s="239" t="s">
        <v>55</v>
      </c>
      <c r="K7" s="241" t="s">
        <v>193</v>
      </c>
      <c r="L7" s="242"/>
      <c r="M7" s="239" t="s">
        <v>55</v>
      </c>
      <c r="N7" s="240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s="10" customFormat="1" ht="51.75" customHeight="1" x14ac:dyDescent="0.25">
      <c r="A8" s="7"/>
      <c r="B8" s="249"/>
      <c r="C8" s="250"/>
      <c r="D8" s="251"/>
      <c r="E8" s="168" t="s">
        <v>194</v>
      </c>
      <c r="F8" s="168" t="s">
        <v>22</v>
      </c>
      <c r="G8" s="240"/>
      <c r="H8" s="168" t="s">
        <v>194</v>
      </c>
      <c r="I8" s="168" t="s">
        <v>22</v>
      </c>
      <c r="J8" s="240"/>
      <c r="K8" s="168" t="s">
        <v>195</v>
      </c>
      <c r="L8" s="168" t="s">
        <v>22</v>
      </c>
      <c r="M8" s="240"/>
      <c r="N8" s="240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s="10" customFormat="1" ht="30.75" customHeight="1" x14ac:dyDescent="0.25">
      <c r="A9" s="7"/>
      <c r="B9" s="151" t="s">
        <v>1</v>
      </c>
      <c r="C9" s="152" t="s">
        <v>2</v>
      </c>
      <c r="D9" s="154" t="s">
        <v>3</v>
      </c>
      <c r="E9" s="95" t="s">
        <v>224</v>
      </c>
      <c r="F9" s="95" t="s">
        <v>225</v>
      </c>
      <c r="G9" s="95" t="s">
        <v>226</v>
      </c>
      <c r="H9" s="95" t="s">
        <v>227</v>
      </c>
      <c r="I9" s="95" t="s">
        <v>228</v>
      </c>
      <c r="J9" s="95" t="s">
        <v>229</v>
      </c>
      <c r="K9" s="95" t="s">
        <v>230</v>
      </c>
      <c r="L9" s="95" t="s">
        <v>231</v>
      </c>
      <c r="M9" s="95" t="s">
        <v>232</v>
      </c>
      <c r="N9" s="95" t="s">
        <v>233</v>
      </c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s="10" customFormat="1" ht="30" customHeight="1" x14ac:dyDescent="0.25">
      <c r="A10" s="7"/>
      <c r="B10" s="176" t="s">
        <v>224</v>
      </c>
      <c r="C10" s="178">
        <v>1</v>
      </c>
      <c r="D10" s="137" t="s">
        <v>57</v>
      </c>
      <c r="E10" s="155"/>
      <c r="F10" s="155"/>
      <c r="G10" s="155"/>
      <c r="H10" s="156"/>
      <c r="I10" s="157"/>
      <c r="J10" s="157"/>
      <c r="K10" s="157"/>
      <c r="L10" s="157"/>
      <c r="M10" s="157"/>
      <c r="N10" s="207">
        <f>+N11+N14+N30+N33+N41+N42+N43+N47+N48+N49</f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s="10" customFormat="1" ht="30" customHeight="1" x14ac:dyDescent="0.25">
      <c r="A11" s="7"/>
      <c r="B11" s="176" t="s">
        <v>225</v>
      </c>
      <c r="C11" s="178" t="s">
        <v>4</v>
      </c>
      <c r="D11" s="136" t="s">
        <v>418</v>
      </c>
      <c r="E11" s="97"/>
      <c r="F11" s="97"/>
      <c r="G11" s="97"/>
      <c r="H11" s="98"/>
      <c r="I11" s="98"/>
      <c r="J11" s="98"/>
      <c r="K11" s="98"/>
      <c r="L11" s="98"/>
      <c r="M11" s="98"/>
      <c r="N11" s="207">
        <f>+N12+N13</f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30" customHeight="1" x14ac:dyDescent="0.25">
      <c r="A12" s="7"/>
      <c r="B12" s="176" t="s">
        <v>226</v>
      </c>
      <c r="C12" s="178" t="s">
        <v>5</v>
      </c>
      <c r="D12" s="141" t="s">
        <v>352</v>
      </c>
      <c r="E12" s="16"/>
      <c r="F12" s="16"/>
      <c r="G12" s="99"/>
      <c r="H12" s="100">
        <v>0</v>
      </c>
      <c r="I12" s="100">
        <v>0</v>
      </c>
      <c r="J12" s="101">
        <v>0</v>
      </c>
      <c r="K12" s="102"/>
      <c r="L12" s="103"/>
      <c r="M12" s="103"/>
      <c r="N12" s="207">
        <f>+E12*K12+F12*L12+G12*M12</f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30" customHeight="1" x14ac:dyDescent="0.25">
      <c r="A13" s="7"/>
      <c r="B13" s="176" t="s">
        <v>227</v>
      </c>
      <c r="C13" s="178" t="s">
        <v>60</v>
      </c>
      <c r="D13" s="141" t="s">
        <v>61</v>
      </c>
      <c r="E13" s="16"/>
      <c r="F13" s="16"/>
      <c r="G13" s="98"/>
      <c r="H13" s="100">
        <v>0</v>
      </c>
      <c r="I13" s="100">
        <v>1</v>
      </c>
      <c r="J13" s="98"/>
      <c r="K13" s="102"/>
      <c r="L13" s="103"/>
      <c r="M13" s="98"/>
      <c r="N13" s="207">
        <f>+E13*K13+F13*L13</f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30" customHeight="1" x14ac:dyDescent="0.25">
      <c r="A14" s="7"/>
      <c r="B14" s="176" t="s">
        <v>228</v>
      </c>
      <c r="C14" s="178" t="s">
        <v>7</v>
      </c>
      <c r="D14" s="140" t="s">
        <v>62</v>
      </c>
      <c r="E14" s="96"/>
      <c r="F14" s="96"/>
      <c r="G14" s="102"/>
      <c r="H14" s="96"/>
      <c r="I14" s="104"/>
      <c r="J14" s="104"/>
      <c r="K14" s="98"/>
      <c r="L14" s="98"/>
      <c r="M14" s="98"/>
      <c r="N14" s="207">
        <f>+N15++N19+N23+N27</f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30" customHeight="1" x14ac:dyDescent="0.25">
      <c r="A15" s="11"/>
      <c r="B15" s="176" t="s">
        <v>229</v>
      </c>
      <c r="C15" s="179" t="s">
        <v>63</v>
      </c>
      <c r="D15" s="142" t="s">
        <v>64</v>
      </c>
      <c r="E15" s="96"/>
      <c r="F15" s="96"/>
      <c r="G15" s="99"/>
      <c r="H15" s="96"/>
      <c r="I15" s="104"/>
      <c r="J15" s="104"/>
      <c r="K15" s="105"/>
      <c r="L15" s="105"/>
      <c r="M15" s="105"/>
      <c r="N15" s="207">
        <f>+N16+N17+N18</f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30.75" customHeight="1" x14ac:dyDescent="0.25">
      <c r="A16" s="11"/>
      <c r="B16" s="176" t="s">
        <v>230</v>
      </c>
      <c r="C16" s="179" t="s">
        <v>65</v>
      </c>
      <c r="D16" s="143" t="s">
        <v>425</v>
      </c>
      <c r="E16" s="96"/>
      <c r="F16" s="96"/>
      <c r="G16" s="18"/>
      <c r="H16" s="104"/>
      <c r="I16" s="104"/>
      <c r="J16" s="100">
        <v>0</v>
      </c>
      <c r="K16" s="104"/>
      <c r="L16" s="104"/>
      <c r="M16" s="102"/>
      <c r="N16" s="207">
        <f>+M16*G16</f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30.75" customHeight="1" x14ac:dyDescent="0.25">
      <c r="A17" s="11"/>
      <c r="B17" s="176" t="s">
        <v>231</v>
      </c>
      <c r="C17" s="179" t="s">
        <v>66</v>
      </c>
      <c r="D17" s="191" t="s">
        <v>426</v>
      </c>
      <c r="E17" s="96"/>
      <c r="F17" s="96"/>
      <c r="G17" s="18"/>
      <c r="H17" s="104"/>
      <c r="I17" s="104"/>
      <c r="J17" s="100">
        <v>0.5</v>
      </c>
      <c r="K17" s="104"/>
      <c r="L17" s="104"/>
      <c r="M17" s="102"/>
      <c r="N17" s="207">
        <f>+M17*G17</f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30" customHeight="1" x14ac:dyDescent="0.25">
      <c r="A18" s="11"/>
      <c r="B18" s="176" t="s">
        <v>232</v>
      </c>
      <c r="C18" s="179" t="s">
        <v>67</v>
      </c>
      <c r="D18" s="191" t="s">
        <v>427</v>
      </c>
      <c r="E18" s="96"/>
      <c r="F18" s="96"/>
      <c r="G18" s="18"/>
      <c r="H18" s="104"/>
      <c r="I18" s="104"/>
      <c r="J18" s="100">
        <v>1</v>
      </c>
      <c r="K18" s="104"/>
      <c r="L18" s="104"/>
      <c r="M18" s="102"/>
      <c r="N18" s="207">
        <f>+M18*G18</f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30" customHeight="1" x14ac:dyDescent="0.25">
      <c r="A19" s="11"/>
      <c r="B19" s="176" t="s">
        <v>233</v>
      </c>
      <c r="C19" s="179" t="s">
        <v>68</v>
      </c>
      <c r="D19" s="141" t="s">
        <v>196</v>
      </c>
      <c r="E19" s="96"/>
      <c r="F19" s="96"/>
      <c r="G19" s="18"/>
      <c r="H19" s="96"/>
      <c r="I19" s="104"/>
      <c r="J19" s="104"/>
      <c r="K19" s="104"/>
      <c r="L19" s="104"/>
      <c r="M19" s="98"/>
      <c r="N19" s="207">
        <f>+N20+N21+N22</f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30" customHeight="1" x14ac:dyDescent="0.25">
      <c r="A20" s="11"/>
      <c r="B20" s="176" t="s">
        <v>234</v>
      </c>
      <c r="C20" s="179" t="s">
        <v>70</v>
      </c>
      <c r="D20" s="143" t="s">
        <v>425</v>
      </c>
      <c r="E20" s="96"/>
      <c r="F20" s="96"/>
      <c r="G20" s="18"/>
      <c r="H20" s="104"/>
      <c r="I20" s="104"/>
      <c r="J20" s="100">
        <v>0.1</v>
      </c>
      <c r="K20" s="104"/>
      <c r="L20" s="104"/>
      <c r="M20" s="102"/>
      <c r="N20" s="207">
        <f>+M20*G20</f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30" customHeight="1" x14ac:dyDescent="0.25">
      <c r="A21" s="11"/>
      <c r="B21" s="176" t="s">
        <v>235</v>
      </c>
      <c r="C21" s="179" t="s">
        <v>71</v>
      </c>
      <c r="D21" s="191" t="s">
        <v>426</v>
      </c>
      <c r="E21" s="96"/>
      <c r="F21" s="96"/>
      <c r="G21" s="18"/>
      <c r="H21" s="104"/>
      <c r="I21" s="104"/>
      <c r="J21" s="100">
        <v>0.5</v>
      </c>
      <c r="K21" s="104"/>
      <c r="L21" s="104"/>
      <c r="M21" s="102"/>
      <c r="N21" s="207">
        <f>+M21*G21</f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30" customHeight="1" x14ac:dyDescent="0.25">
      <c r="A22" s="11"/>
      <c r="B22" s="176" t="s">
        <v>236</v>
      </c>
      <c r="C22" s="179" t="s">
        <v>72</v>
      </c>
      <c r="D22" s="191" t="s">
        <v>427</v>
      </c>
      <c r="E22" s="96"/>
      <c r="F22" s="96"/>
      <c r="G22" s="18"/>
      <c r="H22" s="104"/>
      <c r="I22" s="104"/>
      <c r="J22" s="100">
        <v>1</v>
      </c>
      <c r="K22" s="104"/>
      <c r="L22" s="104"/>
      <c r="M22" s="102"/>
      <c r="N22" s="207">
        <f>+M22*G22</f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30" customHeight="1" x14ac:dyDescent="0.25">
      <c r="B23" s="176" t="s">
        <v>237</v>
      </c>
      <c r="C23" s="179" t="s">
        <v>73</v>
      </c>
      <c r="D23" s="141" t="s">
        <v>197</v>
      </c>
      <c r="E23" s="96"/>
      <c r="F23" s="96"/>
      <c r="G23" s="18"/>
      <c r="H23" s="96"/>
      <c r="I23" s="104"/>
      <c r="J23" s="104"/>
      <c r="K23" s="98"/>
      <c r="L23" s="98"/>
      <c r="M23" s="98"/>
      <c r="N23" s="207">
        <f>+N24+N25+N26</f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30" customHeight="1" x14ac:dyDescent="0.25">
      <c r="B24" s="176" t="s">
        <v>238</v>
      </c>
      <c r="C24" s="179" t="s">
        <v>75</v>
      </c>
      <c r="D24" s="143" t="s">
        <v>425</v>
      </c>
      <c r="E24" s="96"/>
      <c r="F24" s="96"/>
      <c r="G24" s="18"/>
      <c r="H24" s="96"/>
      <c r="I24" s="96"/>
      <c r="J24" s="100">
        <v>0.2</v>
      </c>
      <c r="K24" s="104"/>
      <c r="L24" s="104"/>
      <c r="M24" s="102"/>
      <c r="N24" s="207">
        <f>+M24*G24</f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30" customHeight="1" x14ac:dyDescent="0.25">
      <c r="B25" s="176" t="s">
        <v>239</v>
      </c>
      <c r="C25" s="179" t="s">
        <v>76</v>
      </c>
      <c r="D25" s="191" t="s">
        <v>426</v>
      </c>
      <c r="E25" s="96"/>
      <c r="F25" s="96"/>
      <c r="G25" s="18"/>
      <c r="H25" s="96"/>
      <c r="I25" s="96"/>
      <c r="J25" s="100">
        <v>0.5</v>
      </c>
      <c r="K25" s="104"/>
      <c r="L25" s="104"/>
      <c r="M25" s="102"/>
      <c r="N25" s="207">
        <f>+M25*G25</f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30" customHeight="1" x14ac:dyDescent="0.25">
      <c r="B26" s="176" t="s">
        <v>240</v>
      </c>
      <c r="C26" s="179" t="s">
        <v>77</v>
      </c>
      <c r="D26" s="191" t="s">
        <v>427</v>
      </c>
      <c r="E26" s="96"/>
      <c r="F26" s="96"/>
      <c r="G26" s="18"/>
      <c r="H26" s="96"/>
      <c r="I26" s="96"/>
      <c r="J26" s="100">
        <v>1</v>
      </c>
      <c r="K26" s="104"/>
      <c r="L26" s="104"/>
      <c r="M26" s="102"/>
      <c r="N26" s="207">
        <f>+M26*G26</f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30" customHeight="1" x14ac:dyDescent="0.25">
      <c r="B27" s="176" t="s">
        <v>241</v>
      </c>
      <c r="C27" s="179" t="s">
        <v>78</v>
      </c>
      <c r="D27" s="141" t="s">
        <v>198</v>
      </c>
      <c r="E27" s="96"/>
      <c r="F27" s="96"/>
      <c r="G27" s="18"/>
      <c r="H27" s="96"/>
      <c r="I27" s="104"/>
      <c r="J27" s="104"/>
      <c r="K27" s="98"/>
      <c r="L27" s="98"/>
      <c r="M27" s="98"/>
      <c r="N27" s="207">
        <f>+N28+N29</f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30" customHeight="1" x14ac:dyDescent="0.25">
      <c r="B28" s="176" t="s">
        <v>242</v>
      </c>
      <c r="C28" s="179" t="s">
        <v>80</v>
      </c>
      <c r="D28" s="191" t="s">
        <v>428</v>
      </c>
      <c r="E28" s="96"/>
      <c r="F28" s="96"/>
      <c r="G28" s="18"/>
      <c r="H28" s="96"/>
      <c r="I28" s="104"/>
      <c r="J28" s="100">
        <v>0.55000000000000004</v>
      </c>
      <c r="K28" s="104"/>
      <c r="L28" s="104"/>
      <c r="M28" s="102"/>
      <c r="N28" s="207">
        <f>+G28*M28</f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30" customHeight="1" x14ac:dyDescent="0.25">
      <c r="B29" s="176" t="s">
        <v>243</v>
      </c>
      <c r="C29" s="179" t="s">
        <v>81</v>
      </c>
      <c r="D29" s="191" t="s">
        <v>427</v>
      </c>
      <c r="E29" s="96"/>
      <c r="F29" s="96"/>
      <c r="G29" s="18"/>
      <c r="H29" s="96"/>
      <c r="I29" s="104"/>
      <c r="J29" s="100">
        <v>1</v>
      </c>
      <c r="K29" s="104"/>
      <c r="L29" s="104"/>
      <c r="M29" s="102"/>
      <c r="N29" s="207">
        <f>+G29*M29</f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30" customHeight="1" x14ac:dyDescent="0.25">
      <c r="B30" s="176" t="s">
        <v>244</v>
      </c>
      <c r="C30" s="179" t="s">
        <v>14</v>
      </c>
      <c r="D30" s="106" t="s">
        <v>121</v>
      </c>
      <c r="E30" s="18"/>
      <c r="F30" s="18"/>
      <c r="G30" s="96"/>
      <c r="H30" s="96"/>
      <c r="I30" s="96"/>
      <c r="J30" s="104"/>
      <c r="K30" s="96"/>
      <c r="L30" s="96"/>
      <c r="M30" s="104"/>
      <c r="N30" s="207">
        <f>+N31+N32</f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30" customHeight="1" x14ac:dyDescent="0.25">
      <c r="B31" s="176" t="s">
        <v>245</v>
      </c>
      <c r="C31" s="179" t="s">
        <v>122</v>
      </c>
      <c r="D31" s="191" t="s">
        <v>428</v>
      </c>
      <c r="E31" s="107"/>
      <c r="F31" s="107"/>
      <c r="G31" s="96"/>
      <c r="H31" s="100">
        <v>0.5</v>
      </c>
      <c r="I31" s="100">
        <v>0.85</v>
      </c>
      <c r="J31" s="104"/>
      <c r="K31" s="102"/>
      <c r="L31" s="102"/>
      <c r="M31" s="104"/>
      <c r="N31" s="207">
        <f>+E31*K31+F31*L31</f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30" customHeight="1" x14ac:dyDescent="0.25">
      <c r="B32" s="176" t="s">
        <v>246</v>
      </c>
      <c r="C32" s="179" t="s">
        <v>125</v>
      </c>
      <c r="D32" s="191" t="s">
        <v>427</v>
      </c>
      <c r="E32" s="107"/>
      <c r="F32" s="107"/>
      <c r="G32" s="96"/>
      <c r="H32" s="100">
        <v>1</v>
      </c>
      <c r="I32" s="100">
        <v>1</v>
      </c>
      <c r="J32" s="104"/>
      <c r="K32" s="102"/>
      <c r="L32" s="102"/>
      <c r="M32" s="104"/>
      <c r="N32" s="207">
        <f>+E32*K32+F32*L32</f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2:28" ht="30" customHeight="1" x14ac:dyDescent="0.25">
      <c r="B33" s="176" t="s">
        <v>247</v>
      </c>
      <c r="C33" s="179" t="s">
        <v>25</v>
      </c>
      <c r="D33" s="144" t="s">
        <v>126</v>
      </c>
      <c r="E33" s="107"/>
      <c r="F33" s="107"/>
      <c r="G33" s="96"/>
      <c r="H33" s="96"/>
      <c r="I33" s="96"/>
      <c r="J33" s="104"/>
      <c r="K33" s="96"/>
      <c r="L33" s="96"/>
      <c r="M33" s="104"/>
      <c r="N33" s="207">
        <f>+N34+N37+N40</f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2:28" ht="30" customHeight="1" x14ac:dyDescent="0.25">
      <c r="B34" s="176" t="s">
        <v>248</v>
      </c>
      <c r="C34" s="179" t="s">
        <v>127</v>
      </c>
      <c r="D34" s="139" t="s">
        <v>199</v>
      </c>
      <c r="E34" s="107"/>
      <c r="F34" s="107"/>
      <c r="G34" s="96"/>
      <c r="H34" s="96"/>
      <c r="I34" s="96"/>
      <c r="J34" s="104"/>
      <c r="K34" s="96"/>
      <c r="L34" s="96"/>
      <c r="M34" s="104"/>
      <c r="N34" s="207">
        <f>+N35+N36</f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2:28" ht="31.5" customHeight="1" x14ac:dyDescent="0.25">
      <c r="B35" s="176" t="s">
        <v>249</v>
      </c>
      <c r="C35" s="179" t="s">
        <v>200</v>
      </c>
      <c r="D35" s="191" t="s">
        <v>428</v>
      </c>
      <c r="E35" s="108"/>
      <c r="F35" s="108"/>
      <c r="G35" s="96"/>
      <c r="H35" s="100">
        <v>0.5</v>
      </c>
      <c r="I35" s="100">
        <v>0.85</v>
      </c>
      <c r="J35" s="104"/>
      <c r="K35" s="102"/>
      <c r="L35" s="102"/>
      <c r="M35" s="104"/>
      <c r="N35" s="207">
        <f>+E35*K35+F35*L35</f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2:28" ht="30" customHeight="1" x14ac:dyDescent="0.25">
      <c r="B36" s="176" t="s">
        <v>250</v>
      </c>
      <c r="C36" s="179" t="s">
        <v>201</v>
      </c>
      <c r="D36" s="191" t="s">
        <v>427</v>
      </c>
      <c r="E36" s="108"/>
      <c r="F36" s="108"/>
      <c r="G36" s="96"/>
      <c r="H36" s="100">
        <v>1</v>
      </c>
      <c r="I36" s="100">
        <v>1</v>
      </c>
      <c r="J36" s="104"/>
      <c r="K36" s="102"/>
      <c r="L36" s="102"/>
      <c r="M36" s="104"/>
      <c r="N36" s="207">
        <f>+E36*K36+F36*L36</f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2:28" ht="30" customHeight="1" x14ac:dyDescent="0.25">
      <c r="B37" s="176" t="s">
        <v>251</v>
      </c>
      <c r="C37" s="179" t="s">
        <v>129</v>
      </c>
      <c r="D37" s="139" t="s">
        <v>202</v>
      </c>
      <c r="E37" s="108"/>
      <c r="F37" s="108"/>
      <c r="G37" s="96"/>
      <c r="H37" s="96"/>
      <c r="I37" s="96"/>
      <c r="J37" s="104"/>
      <c r="K37" s="96"/>
      <c r="L37" s="96"/>
      <c r="M37" s="104"/>
      <c r="N37" s="207">
        <f>+N38+N39</f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2:28" ht="30" customHeight="1" x14ac:dyDescent="0.25">
      <c r="B38" s="176" t="s">
        <v>252</v>
      </c>
      <c r="C38" s="179" t="s">
        <v>131</v>
      </c>
      <c r="D38" s="191" t="s">
        <v>428</v>
      </c>
      <c r="E38" s="109"/>
      <c r="F38" s="109"/>
      <c r="G38" s="96"/>
      <c r="H38" s="100">
        <v>0.5</v>
      </c>
      <c r="I38" s="100">
        <v>1</v>
      </c>
      <c r="J38" s="104"/>
      <c r="K38" s="102"/>
      <c r="L38" s="102"/>
      <c r="M38" s="104"/>
      <c r="N38" s="207">
        <f>+E38*K38+F38*L38</f>
        <v>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2:28" ht="30" customHeight="1" x14ac:dyDescent="0.25">
      <c r="B39" s="176" t="s">
        <v>253</v>
      </c>
      <c r="C39" s="179" t="s">
        <v>136</v>
      </c>
      <c r="D39" s="191" t="s">
        <v>427</v>
      </c>
      <c r="E39" s="109"/>
      <c r="F39" s="18"/>
      <c r="G39" s="96"/>
      <c r="H39" s="100">
        <v>1</v>
      </c>
      <c r="I39" s="100">
        <v>1</v>
      </c>
      <c r="J39" s="104"/>
      <c r="K39" s="102"/>
      <c r="L39" s="102"/>
      <c r="M39" s="104"/>
      <c r="N39" s="207">
        <f>+E39*K39+F39*L39</f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2:28" ht="30" customHeight="1" x14ac:dyDescent="0.25">
      <c r="B40" s="176" t="s">
        <v>254</v>
      </c>
      <c r="C40" s="179" t="s">
        <v>141</v>
      </c>
      <c r="D40" s="138" t="s">
        <v>153</v>
      </c>
      <c r="E40" s="109"/>
      <c r="F40" s="18"/>
      <c r="G40" s="96"/>
      <c r="H40" s="100">
        <v>0.5</v>
      </c>
      <c r="I40" s="100">
        <v>0.85</v>
      </c>
      <c r="J40" s="104"/>
      <c r="K40" s="102"/>
      <c r="L40" s="102"/>
      <c r="M40" s="104"/>
      <c r="N40" s="207">
        <f>+E40*K40+F40*L40</f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2:28" ht="30" customHeight="1" x14ac:dyDescent="0.25">
      <c r="B41" s="176" t="s">
        <v>255</v>
      </c>
      <c r="C41" s="179" t="s">
        <v>154</v>
      </c>
      <c r="D41" s="145" t="s">
        <v>407</v>
      </c>
      <c r="E41" s="109"/>
      <c r="F41" s="18"/>
      <c r="G41" s="96"/>
      <c r="H41" s="100">
        <v>0</v>
      </c>
      <c r="I41" s="100">
        <v>0</v>
      </c>
      <c r="J41" s="104"/>
      <c r="K41" s="102"/>
      <c r="L41" s="102"/>
      <c r="M41" s="104"/>
      <c r="N41" s="207">
        <f>+E41*K41+F41*L41</f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2:28" ht="30" customHeight="1" x14ac:dyDescent="0.25">
      <c r="B42" s="176" t="s">
        <v>256</v>
      </c>
      <c r="C42" s="179" t="s">
        <v>162</v>
      </c>
      <c r="D42" s="146" t="s">
        <v>163</v>
      </c>
      <c r="E42" s="109"/>
      <c r="F42" s="18"/>
      <c r="G42" s="96"/>
      <c r="H42" s="96"/>
      <c r="I42" s="96"/>
      <c r="J42" s="104"/>
      <c r="K42" s="102"/>
      <c r="L42" s="102"/>
      <c r="M42" s="104"/>
      <c r="N42" s="207">
        <f>+E42*K42+F42*L42</f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2:28" ht="30" customHeight="1" x14ac:dyDescent="0.25">
      <c r="B43" s="176" t="s">
        <v>257</v>
      </c>
      <c r="C43" s="179" t="s">
        <v>164</v>
      </c>
      <c r="D43" s="147" t="s">
        <v>203</v>
      </c>
      <c r="E43" s="18"/>
      <c r="F43" s="109"/>
      <c r="G43" s="96"/>
      <c r="H43" s="96"/>
      <c r="I43" s="96"/>
      <c r="J43" s="96"/>
      <c r="K43" s="96"/>
      <c r="L43" s="96"/>
      <c r="M43" s="104"/>
      <c r="N43" s="207">
        <f>+N44+N45+N46</f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2:28" ht="30" customHeight="1" x14ac:dyDescent="0.25">
      <c r="B44" s="176" t="s">
        <v>258</v>
      </c>
      <c r="C44" s="179" t="s">
        <v>166</v>
      </c>
      <c r="D44" s="148" t="s">
        <v>167</v>
      </c>
      <c r="E44" s="99"/>
      <c r="F44" s="110"/>
      <c r="G44" s="110"/>
      <c r="H44" s="100">
        <v>0.05</v>
      </c>
      <c r="I44" s="104"/>
      <c r="J44" s="104"/>
      <c r="K44" s="102"/>
      <c r="L44" s="104"/>
      <c r="M44" s="104"/>
      <c r="N44" s="207">
        <f>+E44*K44</f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2:28" ht="30" customHeight="1" x14ac:dyDescent="0.25">
      <c r="B45" s="176" t="s">
        <v>259</v>
      </c>
      <c r="C45" s="179" t="s">
        <v>168</v>
      </c>
      <c r="D45" s="141" t="s">
        <v>204</v>
      </c>
      <c r="E45" s="18"/>
      <c r="F45" s="110"/>
      <c r="G45" s="96"/>
      <c r="H45" s="100">
        <v>1</v>
      </c>
      <c r="I45" s="104"/>
      <c r="J45" s="104"/>
      <c r="K45" s="102"/>
      <c r="L45" s="104"/>
      <c r="M45" s="104"/>
      <c r="N45" s="207">
        <f>+E45*K45</f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2:28" ht="30" customHeight="1" x14ac:dyDescent="0.25">
      <c r="B46" s="176" t="s">
        <v>260</v>
      </c>
      <c r="C46" s="179" t="s">
        <v>170</v>
      </c>
      <c r="D46" s="142" t="s">
        <v>382</v>
      </c>
      <c r="E46" s="18"/>
      <c r="F46" s="109"/>
      <c r="G46" s="109"/>
      <c r="H46" s="100">
        <v>0.85</v>
      </c>
      <c r="I46" s="100">
        <v>0.85</v>
      </c>
      <c r="J46" s="100">
        <v>0.85</v>
      </c>
      <c r="K46" s="102"/>
      <c r="L46" s="102"/>
      <c r="M46" s="109"/>
      <c r="N46" s="207">
        <f>+E46*K46+F46*L46+G46*M46</f>
        <v>0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2:28" ht="30" customHeight="1" x14ac:dyDescent="0.25">
      <c r="B47" s="176" t="s">
        <v>261</v>
      </c>
      <c r="C47" s="179" t="s">
        <v>172</v>
      </c>
      <c r="D47" s="184" t="s">
        <v>354</v>
      </c>
      <c r="E47" s="18"/>
      <c r="F47" s="109"/>
      <c r="G47" s="109"/>
      <c r="H47" s="96"/>
      <c r="I47" s="96"/>
      <c r="J47" s="104"/>
      <c r="K47" s="102"/>
      <c r="L47" s="102"/>
      <c r="M47" s="109"/>
      <c r="N47" s="207">
        <f>+E47*K47+F47*L47+G47*M47</f>
        <v>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2:28" ht="30" customHeight="1" x14ac:dyDescent="0.25">
      <c r="B48" s="176" t="s">
        <v>262</v>
      </c>
      <c r="C48" s="179" t="s">
        <v>179</v>
      </c>
      <c r="D48" s="140" t="s">
        <v>205</v>
      </c>
      <c r="E48" s="108"/>
      <c r="F48" s="109"/>
      <c r="G48" s="110"/>
      <c r="H48" s="100">
        <v>1</v>
      </c>
      <c r="I48" s="100">
        <v>1</v>
      </c>
      <c r="J48" s="110"/>
      <c r="K48" s="102"/>
      <c r="L48" s="102"/>
      <c r="M48" s="104"/>
      <c r="N48" s="207">
        <f>+E48*K48+F48*L48</f>
        <v>0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30" customHeight="1" x14ac:dyDescent="0.25">
      <c r="B49" s="176" t="s">
        <v>263</v>
      </c>
      <c r="C49" s="179" t="s">
        <v>383</v>
      </c>
      <c r="D49" s="149" t="s">
        <v>180</v>
      </c>
      <c r="E49" s="97"/>
      <c r="F49" s="109"/>
      <c r="G49" s="110"/>
      <c r="H49" s="110"/>
      <c r="I49" s="110"/>
      <c r="J49" s="104"/>
      <c r="K49" s="110"/>
      <c r="L49" s="110"/>
      <c r="M49" s="104"/>
      <c r="N49" s="207">
        <f>+N50+N51+N52+N53+N54</f>
        <v>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30" customHeight="1" x14ac:dyDescent="0.25">
      <c r="B50" s="176" t="s">
        <v>264</v>
      </c>
      <c r="C50" s="179" t="s">
        <v>402</v>
      </c>
      <c r="D50" s="142" t="s">
        <v>183</v>
      </c>
      <c r="E50" s="108"/>
      <c r="F50" s="18"/>
      <c r="G50" s="110"/>
      <c r="H50" s="96"/>
      <c r="I50" s="96"/>
      <c r="J50" s="110"/>
      <c r="K50" s="102"/>
      <c r="L50" s="102"/>
      <c r="M50" s="104"/>
      <c r="N50" s="207">
        <f>+E50*K50+F50*L50</f>
        <v>0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30" customHeight="1" x14ac:dyDescent="0.25">
      <c r="A51" s="11"/>
      <c r="B51" s="176" t="s">
        <v>265</v>
      </c>
      <c r="C51" s="179" t="s">
        <v>403</v>
      </c>
      <c r="D51" s="141" t="s">
        <v>206</v>
      </c>
      <c r="E51" s="108"/>
      <c r="F51" s="108"/>
      <c r="G51" s="110"/>
      <c r="H51" s="100">
        <v>0.05</v>
      </c>
      <c r="I51" s="100">
        <v>0.05</v>
      </c>
      <c r="J51" s="110"/>
      <c r="K51" s="102"/>
      <c r="L51" s="102"/>
      <c r="M51" s="104"/>
      <c r="N51" s="207">
        <f>+E51*K51+F51*L51</f>
        <v>0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30" customHeight="1" x14ac:dyDescent="0.25">
      <c r="B52" s="176" t="s">
        <v>266</v>
      </c>
      <c r="C52" s="179" t="s">
        <v>404</v>
      </c>
      <c r="D52" s="141" t="s">
        <v>207</v>
      </c>
      <c r="E52" s="18"/>
      <c r="F52" s="18"/>
      <c r="G52" s="110"/>
      <c r="H52" s="100">
        <v>0.1</v>
      </c>
      <c r="I52" s="100">
        <v>0.1</v>
      </c>
      <c r="J52" s="110"/>
      <c r="K52" s="102"/>
      <c r="L52" s="102"/>
      <c r="M52" s="104"/>
      <c r="N52" s="207">
        <f>+E52*K52+F52*L52</f>
        <v>0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30" customHeight="1" x14ac:dyDescent="0.25">
      <c r="B53" s="176" t="s">
        <v>267</v>
      </c>
      <c r="C53" s="179" t="s">
        <v>405</v>
      </c>
      <c r="D53" s="141" t="s">
        <v>375</v>
      </c>
      <c r="E53" s="18"/>
      <c r="F53" s="18"/>
      <c r="G53" s="110"/>
      <c r="H53" s="100">
        <v>1</v>
      </c>
      <c r="I53" s="100">
        <v>1</v>
      </c>
      <c r="J53" s="110"/>
      <c r="K53" s="102"/>
      <c r="L53" s="102"/>
      <c r="M53" s="104"/>
      <c r="N53" s="207">
        <f>+E53*K53+F53*L53</f>
        <v>0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30" customHeight="1" x14ac:dyDescent="0.25">
      <c r="B54" s="176" t="s">
        <v>268</v>
      </c>
      <c r="C54" s="179" t="s">
        <v>406</v>
      </c>
      <c r="D54" s="150" t="s">
        <v>191</v>
      </c>
      <c r="E54" s="108"/>
      <c r="F54" s="18"/>
      <c r="G54" s="110"/>
      <c r="H54" s="110"/>
      <c r="I54" s="110"/>
      <c r="J54" s="110"/>
      <c r="K54" s="102"/>
      <c r="L54" s="102"/>
      <c r="M54" s="104"/>
      <c r="N54" s="207">
        <f>+E54*K54+F54*L54</f>
        <v>0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5" x14ac:dyDescent="0.25"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5" x14ac:dyDescent="0.25"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5" x14ac:dyDescent="0.25"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5" x14ac:dyDescent="0.25"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5" x14ac:dyDescent="0.25"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5" x14ac:dyDescent="0.2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ht="15" x14ac:dyDescent="0.2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ht="15" x14ac:dyDescent="0.25"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74" spans="15:15" ht="15" x14ac:dyDescent="0.25">
      <c r="O74"/>
    </row>
  </sheetData>
  <mergeCells count="12">
    <mergeCell ref="N6:N8"/>
    <mergeCell ref="B2:N2"/>
    <mergeCell ref="K7:L7"/>
    <mergeCell ref="M7:M8"/>
    <mergeCell ref="B6:D8"/>
    <mergeCell ref="E6:G6"/>
    <mergeCell ref="H6:J6"/>
    <mergeCell ref="K6:M6"/>
    <mergeCell ref="E7:F7"/>
    <mergeCell ref="G7:G8"/>
    <mergeCell ref="H7:I7"/>
    <mergeCell ref="J7:J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topLeftCell="A10" zoomScale="70" zoomScaleNormal="70" zoomScaleSheetLayoutView="75" workbookViewId="0">
      <selection activeCell="K4" sqref="K4"/>
    </sheetView>
  </sheetViews>
  <sheetFormatPr defaultColWidth="11.42578125" defaultRowHeight="14.25" x14ac:dyDescent="0.25"/>
  <cols>
    <col min="1" max="1" width="2.42578125" style="4" customWidth="1"/>
    <col min="2" max="2" width="8.7109375" style="12" customWidth="1"/>
    <col min="3" max="3" width="8.7109375" style="13" customWidth="1"/>
    <col min="4" max="4" width="59.85546875" style="4" customWidth="1"/>
    <col min="5" max="11" width="20.7109375" style="4" customWidth="1"/>
    <col min="12" max="16384" width="11.42578125" style="4"/>
  </cols>
  <sheetData>
    <row r="1" spans="1:11" ht="15.75" customHeight="1" thickBot="1" x14ac:dyDescent="0.3">
      <c r="A1" s="1"/>
      <c r="B1" s="2"/>
      <c r="C1" s="3"/>
      <c r="D1" s="1"/>
      <c r="E1" s="1"/>
      <c r="F1" s="1"/>
      <c r="G1" s="1"/>
      <c r="H1" s="1"/>
      <c r="I1" s="1"/>
    </row>
    <row r="2" spans="1:11" ht="29.25" customHeight="1" thickBot="1" x14ac:dyDescent="0.3">
      <c r="A2" s="1"/>
      <c r="B2" s="223" t="s">
        <v>343</v>
      </c>
      <c r="C2" s="224"/>
      <c r="D2" s="224"/>
      <c r="E2" s="224"/>
      <c r="F2" s="224"/>
      <c r="G2" s="224"/>
      <c r="H2" s="224"/>
      <c r="I2" s="224"/>
      <c r="J2" s="224"/>
      <c r="K2" s="225"/>
    </row>
    <row r="3" spans="1:11" ht="15" customHeight="1" x14ac:dyDescent="0.25">
      <c r="A3" s="1"/>
      <c r="B3" s="24"/>
      <c r="C3" s="24"/>
      <c r="D3" s="24"/>
      <c r="E3" s="24"/>
      <c r="F3" s="24"/>
      <c r="G3" s="24"/>
      <c r="H3" s="24"/>
      <c r="I3" s="24"/>
    </row>
    <row r="4" spans="1:11" ht="15" customHeight="1" x14ac:dyDescent="0.25">
      <c r="A4" s="1"/>
      <c r="B4" s="24"/>
      <c r="C4" s="24"/>
      <c r="D4" s="6" t="s">
        <v>0</v>
      </c>
      <c r="E4" s="6"/>
      <c r="F4" s="33"/>
      <c r="G4" s="33"/>
      <c r="H4" s="33"/>
      <c r="I4" s="24"/>
    </row>
    <row r="5" spans="1:11" ht="15" customHeight="1" thickBot="1" x14ac:dyDescent="0.3">
      <c r="A5" s="1"/>
      <c r="B5" s="24"/>
      <c r="C5" s="24"/>
      <c r="D5" s="5"/>
      <c r="E5" s="24"/>
      <c r="F5" s="24"/>
      <c r="G5" s="24"/>
      <c r="H5" s="24"/>
      <c r="I5" s="24"/>
    </row>
    <row r="6" spans="1:11" s="10" customFormat="1" ht="51.75" customHeight="1" x14ac:dyDescent="0.25">
      <c r="A6" s="7"/>
      <c r="B6" s="227" t="s">
        <v>1</v>
      </c>
      <c r="C6" s="230" t="s">
        <v>2</v>
      </c>
      <c r="D6" s="236" t="s">
        <v>3</v>
      </c>
      <c r="E6" s="252" t="s">
        <v>384</v>
      </c>
      <c r="F6" s="252"/>
      <c r="G6" s="252" t="s">
        <v>9</v>
      </c>
      <c r="H6" s="252"/>
      <c r="I6" s="252" t="s">
        <v>208</v>
      </c>
      <c r="J6" s="252"/>
      <c r="K6" s="252" t="s">
        <v>421</v>
      </c>
    </row>
    <row r="7" spans="1:11" s="10" customFormat="1" ht="51.75" customHeight="1" x14ac:dyDescent="0.25">
      <c r="A7" s="7"/>
      <c r="B7" s="228"/>
      <c r="C7" s="231"/>
      <c r="D7" s="234"/>
      <c r="E7" s="169" t="s">
        <v>342</v>
      </c>
      <c r="F7" s="169" t="s">
        <v>22</v>
      </c>
      <c r="G7" s="169" t="s">
        <v>194</v>
      </c>
      <c r="H7" s="169" t="s">
        <v>22</v>
      </c>
      <c r="I7" s="169" t="s">
        <v>342</v>
      </c>
      <c r="J7" s="169" t="s">
        <v>22</v>
      </c>
      <c r="K7" s="252"/>
    </row>
    <row r="8" spans="1:11" s="10" customFormat="1" ht="30.75" customHeight="1" x14ac:dyDescent="0.25">
      <c r="A8" s="7"/>
      <c r="B8" s="254"/>
      <c r="C8" s="255"/>
      <c r="D8" s="235"/>
      <c r="E8" s="95" t="s">
        <v>224</v>
      </c>
      <c r="F8" s="95" t="s">
        <v>225</v>
      </c>
      <c r="G8" s="95" t="s">
        <v>226</v>
      </c>
      <c r="H8" s="95" t="s">
        <v>227</v>
      </c>
      <c r="I8" s="95" t="s">
        <v>228</v>
      </c>
      <c r="J8" s="95" t="s">
        <v>229</v>
      </c>
      <c r="K8" s="95" t="s">
        <v>230</v>
      </c>
    </row>
    <row r="9" spans="1:11" s="10" customFormat="1" ht="50.1" customHeight="1" x14ac:dyDescent="0.25">
      <c r="A9" s="7"/>
      <c r="B9" s="135" t="s">
        <v>224</v>
      </c>
      <c r="C9" s="161">
        <v>2</v>
      </c>
      <c r="D9" s="15" t="s">
        <v>219</v>
      </c>
      <c r="E9" s="162"/>
      <c r="F9" s="158"/>
      <c r="G9" s="104"/>
      <c r="H9" s="104"/>
      <c r="I9" s="104"/>
      <c r="J9" s="104"/>
      <c r="K9" s="207">
        <f>+K10+K11+K14+K15+K16+K17+K18+K19+K20</f>
        <v>0</v>
      </c>
    </row>
    <row r="10" spans="1:11" s="10" customFormat="1" ht="50.1" customHeight="1" x14ac:dyDescent="0.25">
      <c r="A10" s="7"/>
      <c r="B10" s="135" t="s">
        <v>225</v>
      </c>
      <c r="C10" s="161">
        <v>2.1</v>
      </c>
      <c r="D10" s="15" t="s">
        <v>368</v>
      </c>
      <c r="E10" s="158"/>
      <c r="F10" s="158"/>
      <c r="G10" s="189">
        <v>0</v>
      </c>
      <c r="H10" s="160">
        <v>1</v>
      </c>
      <c r="I10" s="104"/>
      <c r="J10" s="159"/>
      <c r="K10" s="207">
        <f>+J10*F10</f>
        <v>0</v>
      </c>
    </row>
    <row r="11" spans="1:11" s="10" customFormat="1" ht="50.1" customHeight="1" x14ac:dyDescent="0.25">
      <c r="A11" s="7"/>
      <c r="B11" s="135" t="s">
        <v>226</v>
      </c>
      <c r="C11" s="161">
        <v>2.2000000000000002</v>
      </c>
      <c r="D11" s="15" t="s">
        <v>13</v>
      </c>
      <c r="E11" s="163"/>
      <c r="F11" s="112"/>
      <c r="G11" s="104"/>
      <c r="H11" s="104"/>
      <c r="I11" s="104"/>
      <c r="J11" s="104"/>
      <c r="K11" s="207">
        <f>+K12+K13</f>
        <v>0</v>
      </c>
    </row>
    <row r="12" spans="1:11" s="10" customFormat="1" ht="50.1" customHeight="1" x14ac:dyDescent="0.25">
      <c r="A12" s="7"/>
      <c r="B12" s="135" t="s">
        <v>227</v>
      </c>
      <c r="C12" s="161" t="s">
        <v>27</v>
      </c>
      <c r="D12" s="34" t="s">
        <v>344</v>
      </c>
      <c r="E12" s="163"/>
      <c r="F12" s="112"/>
      <c r="G12" s="39">
        <v>0.95</v>
      </c>
      <c r="H12" s="39">
        <v>1</v>
      </c>
      <c r="I12" s="108"/>
      <c r="J12" s="112"/>
      <c r="K12" s="207">
        <f>+E12*I12+F12*J12</f>
        <v>0</v>
      </c>
    </row>
    <row r="13" spans="1:11" ht="50.1" customHeight="1" x14ac:dyDescent="0.25">
      <c r="A13" s="11"/>
      <c r="B13" s="135" t="s">
        <v>228</v>
      </c>
      <c r="C13" s="165" t="s">
        <v>30</v>
      </c>
      <c r="D13" s="34" t="s">
        <v>345</v>
      </c>
      <c r="E13" s="166"/>
      <c r="F13" s="112"/>
      <c r="G13" s="39">
        <v>0.9</v>
      </c>
      <c r="H13" s="39">
        <v>1</v>
      </c>
      <c r="I13" s="108"/>
      <c r="J13" s="112"/>
      <c r="K13" s="207">
        <f>+E13*I13+F13*J13</f>
        <v>0</v>
      </c>
    </row>
    <row r="14" spans="1:11" ht="50.1" customHeight="1" x14ac:dyDescent="0.25">
      <c r="A14" s="11"/>
      <c r="B14" s="135" t="s">
        <v>229</v>
      </c>
      <c r="C14" s="165" t="s">
        <v>18</v>
      </c>
      <c r="D14" s="15" t="s">
        <v>369</v>
      </c>
      <c r="E14" s="166"/>
      <c r="F14" s="111"/>
      <c r="G14" s="39">
        <v>0.5</v>
      </c>
      <c r="H14" s="39">
        <v>1</v>
      </c>
      <c r="I14" s="108"/>
      <c r="J14" s="108"/>
      <c r="K14" s="207">
        <f>+E14*I14+F14*J14</f>
        <v>0</v>
      </c>
    </row>
    <row r="15" spans="1:11" ht="50.1" customHeight="1" x14ac:dyDescent="0.25">
      <c r="A15" s="11"/>
      <c r="B15" s="135" t="s">
        <v>230</v>
      </c>
      <c r="C15" s="165" t="s">
        <v>334</v>
      </c>
      <c r="D15" s="15" t="s">
        <v>370</v>
      </c>
      <c r="E15" s="166"/>
      <c r="F15" s="111"/>
      <c r="G15" s="39">
        <v>0.5</v>
      </c>
      <c r="H15" s="39">
        <v>1</v>
      </c>
      <c r="I15" s="108"/>
      <c r="J15" s="108"/>
      <c r="K15" s="207">
        <f>+E15*I15+F15*J15</f>
        <v>0</v>
      </c>
    </row>
    <row r="16" spans="1:11" ht="50.1" customHeight="1" x14ac:dyDescent="0.25">
      <c r="A16" s="11"/>
      <c r="B16" s="135" t="s">
        <v>231</v>
      </c>
      <c r="C16" s="165" t="s">
        <v>335</v>
      </c>
      <c r="D16" s="15" t="s">
        <v>417</v>
      </c>
      <c r="E16" s="166"/>
      <c r="F16" s="111"/>
      <c r="G16" s="104"/>
      <c r="H16" s="104"/>
      <c r="I16" s="108"/>
      <c r="J16" s="111"/>
      <c r="K16" s="207">
        <f>+E16*I16+F16*J16</f>
        <v>0</v>
      </c>
    </row>
    <row r="17" spans="1:11" ht="50.1" customHeight="1" x14ac:dyDescent="0.25">
      <c r="A17" s="11"/>
      <c r="B17" s="135" t="s">
        <v>232</v>
      </c>
      <c r="C17" s="165" t="s">
        <v>338</v>
      </c>
      <c r="D17" s="15" t="s">
        <v>50</v>
      </c>
      <c r="E17" s="166"/>
      <c r="F17" s="180"/>
      <c r="G17" s="39">
        <v>0</v>
      </c>
      <c r="H17" s="39">
        <v>1</v>
      </c>
      <c r="I17" s="104"/>
      <c r="J17" s="111"/>
      <c r="K17" s="207">
        <f>+F17*J17</f>
        <v>0</v>
      </c>
    </row>
    <row r="18" spans="1:11" ht="50.1" customHeight="1" x14ac:dyDescent="0.25">
      <c r="A18" s="11"/>
      <c r="B18" s="135" t="s">
        <v>233</v>
      </c>
      <c r="C18" s="165" t="s">
        <v>339</v>
      </c>
      <c r="D18" s="15" t="s">
        <v>376</v>
      </c>
      <c r="E18" s="166"/>
      <c r="F18" s="180"/>
      <c r="G18" s="39">
        <v>0</v>
      </c>
      <c r="H18" s="39">
        <v>1</v>
      </c>
      <c r="I18" s="104"/>
      <c r="J18" s="35"/>
      <c r="K18" s="207">
        <f>+F18*J18</f>
        <v>0</v>
      </c>
    </row>
    <row r="19" spans="1:11" ht="50.1" customHeight="1" x14ac:dyDescent="0.25">
      <c r="A19" s="11"/>
      <c r="B19" s="135" t="s">
        <v>234</v>
      </c>
      <c r="C19" s="165" t="s">
        <v>346</v>
      </c>
      <c r="D19" s="15" t="s">
        <v>51</v>
      </c>
      <c r="E19" s="166"/>
      <c r="F19" s="104"/>
      <c r="G19" s="39">
        <v>0</v>
      </c>
      <c r="H19" s="104"/>
      <c r="I19" s="104"/>
      <c r="J19" s="104"/>
      <c r="K19" s="207">
        <v>0</v>
      </c>
    </row>
    <row r="20" spans="1:11" ht="50.1" customHeight="1" x14ac:dyDescent="0.25">
      <c r="A20" s="11"/>
      <c r="B20" s="135" t="s">
        <v>235</v>
      </c>
      <c r="C20" s="165" t="s">
        <v>397</v>
      </c>
      <c r="D20" s="15" t="s">
        <v>209</v>
      </c>
      <c r="E20" s="166"/>
      <c r="F20" s="180"/>
      <c r="G20" s="39">
        <v>0</v>
      </c>
      <c r="H20" s="39">
        <v>1</v>
      </c>
      <c r="I20" s="104"/>
      <c r="J20" s="35"/>
      <c r="K20" s="207">
        <f>+F20*J20</f>
        <v>0</v>
      </c>
    </row>
    <row r="23" spans="1:11" x14ac:dyDescent="0.25">
      <c r="C23" s="113"/>
      <c r="D23" s="114"/>
    </row>
    <row r="24" spans="1:11" x14ac:dyDescent="0.25">
      <c r="C24" s="113"/>
      <c r="D24" s="114"/>
    </row>
    <row r="25" spans="1:11" x14ac:dyDescent="0.25">
      <c r="D25" s="115"/>
    </row>
  </sheetData>
  <mergeCells count="8">
    <mergeCell ref="K6:K7"/>
    <mergeCell ref="B2:K2"/>
    <mergeCell ref="B6:B8"/>
    <mergeCell ref="C6:C8"/>
    <mergeCell ref="D6:D8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topLeftCell="A49" zoomScale="70" zoomScaleNormal="70" workbookViewId="0">
      <selection activeCell="E57" sqref="E57"/>
    </sheetView>
  </sheetViews>
  <sheetFormatPr defaultColWidth="11.42578125" defaultRowHeight="14.25" x14ac:dyDescent="0.25"/>
  <cols>
    <col min="1" max="1" width="2.42578125" style="4" customWidth="1"/>
    <col min="2" max="2" width="8.7109375" style="12" customWidth="1"/>
    <col min="3" max="3" width="8.7109375" style="13" customWidth="1"/>
    <col min="4" max="4" width="130.140625" style="4" customWidth="1"/>
    <col min="5" max="8" width="20.7109375" style="4" customWidth="1"/>
    <col min="9" max="16384" width="11.42578125" style="4"/>
  </cols>
  <sheetData>
    <row r="1" spans="1:8" ht="15.75" customHeight="1" thickBot="1" x14ac:dyDescent="0.3">
      <c r="A1" s="1"/>
      <c r="B1" s="2"/>
      <c r="C1" s="3"/>
      <c r="D1" s="1"/>
      <c r="E1" s="1"/>
      <c r="F1" s="1"/>
      <c r="G1" s="1"/>
    </row>
    <row r="2" spans="1:8" ht="29.25" customHeight="1" thickBot="1" x14ac:dyDescent="0.3">
      <c r="A2" s="1"/>
      <c r="B2" s="223" t="s">
        <v>423</v>
      </c>
      <c r="C2" s="224"/>
      <c r="D2" s="224"/>
      <c r="E2" s="224"/>
      <c r="F2" s="224"/>
      <c r="G2" s="224"/>
      <c r="H2" s="225"/>
    </row>
    <row r="3" spans="1:8" ht="15" customHeight="1" x14ac:dyDescent="0.25">
      <c r="A3" s="1"/>
      <c r="B3" s="24"/>
      <c r="C3" s="24"/>
      <c r="D3" s="24"/>
      <c r="E3" s="24"/>
      <c r="F3" s="24"/>
      <c r="G3" s="24"/>
    </row>
    <row r="4" spans="1:8" ht="15" customHeight="1" x14ac:dyDescent="0.25">
      <c r="A4" s="1"/>
      <c r="B4" s="24"/>
      <c r="C4" s="24"/>
      <c r="D4" s="6" t="s">
        <v>0</v>
      </c>
      <c r="E4" s="6"/>
      <c r="F4" s="24"/>
      <c r="G4" s="24"/>
    </row>
    <row r="5" spans="1:8" ht="15" customHeight="1" thickBot="1" x14ac:dyDescent="0.3">
      <c r="A5" s="1"/>
      <c r="B5" s="24"/>
      <c r="C5" s="24"/>
      <c r="D5" s="5"/>
      <c r="E5" s="24"/>
      <c r="F5" s="24"/>
      <c r="G5" s="24"/>
    </row>
    <row r="6" spans="1:8" s="10" customFormat="1" ht="51.75" customHeight="1" x14ac:dyDescent="0.25">
      <c r="A6" s="7"/>
      <c r="B6" s="227" t="s">
        <v>1</v>
      </c>
      <c r="C6" s="230" t="s">
        <v>2</v>
      </c>
      <c r="D6" s="233" t="s">
        <v>3</v>
      </c>
      <c r="E6" s="8" t="s">
        <v>384</v>
      </c>
      <c r="F6" s="8" t="s">
        <v>12</v>
      </c>
      <c r="G6" s="8" t="s">
        <v>8</v>
      </c>
      <c r="H6" s="9" t="s">
        <v>19</v>
      </c>
    </row>
    <row r="7" spans="1:8" s="10" customFormat="1" ht="30.75" customHeight="1" x14ac:dyDescent="0.25">
      <c r="A7" s="7"/>
      <c r="B7" s="254"/>
      <c r="C7" s="255"/>
      <c r="D7" s="256"/>
      <c r="E7" s="95" t="s">
        <v>224</v>
      </c>
      <c r="F7" s="95" t="s">
        <v>225</v>
      </c>
      <c r="G7" s="95" t="s">
        <v>226</v>
      </c>
      <c r="H7" s="95" t="s">
        <v>227</v>
      </c>
    </row>
    <row r="8" spans="1:8" s="10" customFormat="1" ht="30.75" customHeight="1" x14ac:dyDescent="0.25">
      <c r="A8" s="7"/>
      <c r="B8" s="135" t="s">
        <v>224</v>
      </c>
      <c r="C8" s="14">
        <v>1</v>
      </c>
      <c r="D8" s="15" t="s">
        <v>57</v>
      </c>
      <c r="E8" s="197">
        <f>+SUM('80'!E10:H10)</f>
        <v>0</v>
      </c>
      <c r="F8" s="197">
        <f>+'80'!Q10</f>
        <v>0</v>
      </c>
      <c r="G8" s="25"/>
      <c r="H8" s="27"/>
    </row>
    <row r="9" spans="1:8" ht="30" customHeight="1" x14ac:dyDescent="0.25">
      <c r="A9" s="11"/>
      <c r="B9" s="135" t="s">
        <v>225</v>
      </c>
      <c r="C9" s="19" t="s">
        <v>4</v>
      </c>
      <c r="D9" s="20" t="s">
        <v>351</v>
      </c>
      <c r="E9" s="197">
        <f>+SUM('80'!E11:H11)</f>
        <v>0</v>
      </c>
      <c r="F9" s="197">
        <f>+'80'!Q11</f>
        <v>0</v>
      </c>
      <c r="G9" s="25"/>
      <c r="H9" s="27"/>
    </row>
    <row r="10" spans="1:8" ht="30" customHeight="1" x14ac:dyDescent="0.25">
      <c r="A10" s="11"/>
      <c r="B10" s="135" t="s">
        <v>226</v>
      </c>
      <c r="C10" s="19" t="s">
        <v>7</v>
      </c>
      <c r="D10" s="20" t="s">
        <v>62</v>
      </c>
      <c r="E10" s="197">
        <f>+'80'!H17</f>
        <v>0</v>
      </c>
      <c r="F10" s="197">
        <f>+'80'!Q17</f>
        <v>0</v>
      </c>
      <c r="G10" s="25"/>
      <c r="H10" s="27"/>
    </row>
    <row r="11" spans="1:8" ht="30" customHeight="1" x14ac:dyDescent="0.25">
      <c r="A11" s="11"/>
      <c r="B11" s="135" t="s">
        <v>227</v>
      </c>
      <c r="C11" s="19" t="s">
        <v>14</v>
      </c>
      <c r="D11" s="20" t="s">
        <v>121</v>
      </c>
      <c r="E11" s="197">
        <f>+SUM('80'!E65:G65)</f>
        <v>0</v>
      </c>
      <c r="F11" s="197">
        <f>+'80'!Q65</f>
        <v>0</v>
      </c>
      <c r="G11" s="25"/>
      <c r="H11" s="27"/>
    </row>
    <row r="12" spans="1:8" ht="30" customHeight="1" x14ac:dyDescent="0.25">
      <c r="A12" s="11"/>
      <c r="B12" s="135" t="s">
        <v>228</v>
      </c>
      <c r="C12" s="19" t="s">
        <v>25</v>
      </c>
      <c r="D12" s="20" t="s">
        <v>126</v>
      </c>
      <c r="E12" s="197">
        <f>+SUM('80'!E71:G71)</f>
        <v>0</v>
      </c>
      <c r="F12" s="197">
        <f>+'80'!Q71</f>
        <v>0</v>
      </c>
      <c r="G12" s="26"/>
      <c r="H12" s="28"/>
    </row>
    <row r="13" spans="1:8" ht="30" customHeight="1" x14ac:dyDescent="0.25">
      <c r="A13" s="11"/>
      <c r="B13" s="135" t="s">
        <v>229</v>
      </c>
      <c r="C13" s="19" t="s">
        <v>154</v>
      </c>
      <c r="D13" s="20" t="s">
        <v>407</v>
      </c>
      <c r="E13" s="197">
        <f>+SUM('80'!E94:G94)</f>
        <v>0</v>
      </c>
      <c r="F13" s="197">
        <f>+'80'!Q94</f>
        <v>0</v>
      </c>
      <c r="G13" s="26"/>
      <c r="H13" s="28"/>
    </row>
    <row r="14" spans="1:8" ht="30" customHeight="1" x14ac:dyDescent="0.25">
      <c r="A14" s="11"/>
      <c r="B14" s="135" t="s">
        <v>230</v>
      </c>
      <c r="C14" s="19" t="s">
        <v>162</v>
      </c>
      <c r="D14" s="20" t="s">
        <v>163</v>
      </c>
      <c r="E14" s="197">
        <f>+SUM('80'!E100:G100)</f>
        <v>0</v>
      </c>
      <c r="F14" s="197">
        <f>+'80'!Q100</f>
        <v>0</v>
      </c>
      <c r="G14" s="26"/>
      <c r="H14" s="28"/>
    </row>
    <row r="15" spans="1:8" ht="30" customHeight="1" x14ac:dyDescent="0.25">
      <c r="A15" s="11"/>
      <c r="B15" s="135" t="s">
        <v>231</v>
      </c>
      <c r="C15" s="19" t="s">
        <v>164</v>
      </c>
      <c r="D15" s="20" t="s">
        <v>165</v>
      </c>
      <c r="E15" s="197">
        <f>+'80'!E101+'80'!F101+'80'!G101</f>
        <v>0</v>
      </c>
      <c r="F15" s="197">
        <f>+'80'!Q101</f>
        <v>0</v>
      </c>
      <c r="G15" s="26"/>
      <c r="H15" s="28"/>
    </row>
    <row r="16" spans="1:8" ht="30" customHeight="1" x14ac:dyDescent="0.25">
      <c r="A16" s="11"/>
      <c r="B16" s="135" t="s">
        <v>232</v>
      </c>
      <c r="C16" s="19" t="s">
        <v>172</v>
      </c>
      <c r="D16" s="20" t="s">
        <v>354</v>
      </c>
      <c r="E16" s="197">
        <f>+SUM('80'!E105:H105)</f>
        <v>0</v>
      </c>
      <c r="F16" s="197">
        <f>+'80'!Q105</f>
        <v>0</v>
      </c>
      <c r="G16" s="26"/>
      <c r="H16" s="28"/>
    </row>
    <row r="17" spans="1:8" ht="30" customHeight="1" x14ac:dyDescent="0.25">
      <c r="A17" s="11"/>
      <c r="B17" s="135" t="s">
        <v>233</v>
      </c>
      <c r="C17" s="19" t="s">
        <v>179</v>
      </c>
      <c r="D17" s="20" t="s">
        <v>205</v>
      </c>
      <c r="E17" s="197">
        <f>+SUM('80'!E106:G106)</f>
        <v>0</v>
      </c>
      <c r="F17" s="197">
        <f>+'80'!Q106</f>
        <v>0</v>
      </c>
      <c r="G17" s="26"/>
      <c r="H17" s="28"/>
    </row>
    <row r="18" spans="1:8" ht="30" customHeight="1" x14ac:dyDescent="0.25">
      <c r="A18" s="11"/>
      <c r="B18" s="135" t="s">
        <v>234</v>
      </c>
      <c r="C18" s="19" t="s">
        <v>383</v>
      </c>
      <c r="D18" s="20" t="s">
        <v>180</v>
      </c>
      <c r="E18" s="197">
        <f>+SUM('80'!E113:G113)</f>
        <v>0</v>
      </c>
      <c r="F18" s="197">
        <f>+'80'!Q113</f>
        <v>0</v>
      </c>
      <c r="G18" s="26"/>
      <c r="H18" s="28"/>
    </row>
    <row r="19" spans="1:8" ht="30.75" customHeight="1" x14ac:dyDescent="0.25">
      <c r="B19" s="135" t="s">
        <v>235</v>
      </c>
      <c r="C19" s="14">
        <v>2</v>
      </c>
      <c r="D19" s="15" t="s">
        <v>219</v>
      </c>
      <c r="E19" s="197">
        <f>+SUM('81'!E9:G9)</f>
        <v>0</v>
      </c>
      <c r="F19" s="194"/>
      <c r="G19" s="199">
        <f>+'81'!N9</f>
        <v>0</v>
      </c>
      <c r="H19" s="27"/>
    </row>
    <row r="20" spans="1:8" ht="30.75" customHeight="1" x14ac:dyDescent="0.25">
      <c r="B20" s="135" t="s">
        <v>236</v>
      </c>
      <c r="C20" s="19" t="s">
        <v>16</v>
      </c>
      <c r="D20" s="20" t="s">
        <v>368</v>
      </c>
      <c r="E20" s="197">
        <f>+SUM('81'!E10:G10)</f>
        <v>0</v>
      </c>
      <c r="F20" s="194"/>
      <c r="G20" s="199">
        <f>+'81'!N10</f>
        <v>0</v>
      </c>
      <c r="H20" s="27"/>
    </row>
    <row r="21" spans="1:8" ht="30.75" customHeight="1" x14ac:dyDescent="0.25">
      <c r="B21" s="135" t="s">
        <v>237</v>
      </c>
      <c r="C21" s="19" t="s">
        <v>17</v>
      </c>
      <c r="D21" s="20" t="s">
        <v>13</v>
      </c>
      <c r="E21" s="197">
        <f>+SUM('81'!E15:G15)</f>
        <v>0</v>
      </c>
      <c r="F21" s="194"/>
      <c r="G21" s="199">
        <f>+'81'!N15</f>
        <v>0</v>
      </c>
      <c r="H21" s="27"/>
    </row>
    <row r="22" spans="1:8" ht="30.75" customHeight="1" x14ac:dyDescent="0.25">
      <c r="B22" s="135" t="s">
        <v>238</v>
      </c>
      <c r="C22" s="19" t="s">
        <v>18</v>
      </c>
      <c r="D22" s="20" t="s">
        <v>371</v>
      </c>
      <c r="E22" s="197">
        <f>+SUM('81'!E21:G21)-SUM('81'!E23:G23)</f>
        <v>0</v>
      </c>
      <c r="F22" s="195"/>
      <c r="G22" s="199">
        <f>+'81'!N21-'81'!N23</f>
        <v>0</v>
      </c>
      <c r="H22" s="27"/>
    </row>
    <row r="23" spans="1:8" ht="30.75" customHeight="1" x14ac:dyDescent="0.25">
      <c r="B23" s="135" t="s">
        <v>239</v>
      </c>
      <c r="C23" s="19" t="s">
        <v>334</v>
      </c>
      <c r="D23" s="20" t="s">
        <v>370</v>
      </c>
      <c r="E23" s="197">
        <f>+SUM('81'!E23:G23)+SUM('81'!E36:G36)</f>
        <v>0</v>
      </c>
      <c r="F23" s="194"/>
      <c r="G23" s="199">
        <f>+'81'!N23+'81'!N36</f>
        <v>0</v>
      </c>
      <c r="H23" s="27"/>
    </row>
    <row r="24" spans="1:8" ht="30.75" customHeight="1" x14ac:dyDescent="0.25">
      <c r="B24" s="135" t="s">
        <v>240</v>
      </c>
      <c r="C24" s="19" t="s">
        <v>335</v>
      </c>
      <c r="D24" s="20" t="s">
        <v>422</v>
      </c>
      <c r="E24" s="197">
        <f>+SUM('81'!E30:G30)</f>
        <v>0</v>
      </c>
      <c r="F24" s="195"/>
      <c r="G24" s="199">
        <f>+'81'!N30</f>
        <v>0</v>
      </c>
      <c r="H24" s="27"/>
    </row>
    <row r="25" spans="1:8" ht="30.75" customHeight="1" x14ac:dyDescent="0.25">
      <c r="B25" s="135" t="s">
        <v>241</v>
      </c>
      <c r="C25" s="19" t="s">
        <v>338</v>
      </c>
      <c r="D25" s="20" t="s">
        <v>50</v>
      </c>
      <c r="E25" s="197">
        <f>+SUM('81'!E31:G31)-SUM('81'!E36:G36)</f>
        <v>0</v>
      </c>
      <c r="F25" s="195"/>
      <c r="G25" s="199">
        <f>+'81'!N31-'81'!N36</f>
        <v>0</v>
      </c>
      <c r="H25" s="27"/>
    </row>
    <row r="26" spans="1:8" ht="30.75" customHeight="1" x14ac:dyDescent="0.25">
      <c r="B26" s="135" t="s">
        <v>242</v>
      </c>
      <c r="C26" s="19" t="s">
        <v>339</v>
      </c>
      <c r="D26" s="20" t="s">
        <v>376</v>
      </c>
      <c r="E26" s="197">
        <f>+SUM('81'!E39:G39)</f>
        <v>0</v>
      </c>
      <c r="F26" s="195"/>
      <c r="G26" s="199">
        <f>+'81'!N39</f>
        <v>0</v>
      </c>
      <c r="H26" s="27"/>
    </row>
    <row r="27" spans="1:8" ht="30.75" customHeight="1" x14ac:dyDescent="0.25">
      <c r="B27" s="135" t="s">
        <v>243</v>
      </c>
      <c r="C27" s="19" t="s">
        <v>346</v>
      </c>
      <c r="D27" s="20" t="s">
        <v>51</v>
      </c>
      <c r="E27" s="197">
        <f>+SUM('81'!E41:G41)</f>
        <v>0</v>
      </c>
      <c r="F27" s="194"/>
      <c r="G27" s="199">
        <f>+'81'!N41</f>
        <v>0</v>
      </c>
      <c r="H27" s="27"/>
    </row>
    <row r="28" spans="1:8" ht="30.75" customHeight="1" x14ac:dyDescent="0.25">
      <c r="B28" s="135" t="s">
        <v>244</v>
      </c>
      <c r="C28" s="19" t="s">
        <v>397</v>
      </c>
      <c r="D28" s="20" t="s">
        <v>209</v>
      </c>
      <c r="E28" s="197">
        <f>+SUM('81'!E47:G47)+'81'!E40</f>
        <v>0</v>
      </c>
      <c r="F28" s="195"/>
      <c r="G28" s="199">
        <f>+'81'!N47</f>
        <v>0</v>
      </c>
      <c r="H28" s="27"/>
    </row>
    <row r="29" spans="1:8" ht="30.75" customHeight="1" thickBot="1" x14ac:dyDescent="0.3">
      <c r="B29" s="135" t="s">
        <v>245</v>
      </c>
      <c r="C29" s="29" t="s">
        <v>372</v>
      </c>
      <c r="D29" s="181" t="s">
        <v>15</v>
      </c>
      <c r="E29" s="30"/>
      <c r="F29" s="31"/>
      <c r="G29" s="30"/>
      <c r="H29" s="32" t="e">
        <f>+G19/F8</f>
        <v>#DIV/0!</v>
      </c>
    </row>
    <row r="35" spans="2:8" ht="15" thickBot="1" x14ac:dyDescent="0.3"/>
    <row r="36" spans="2:8" ht="27.75" thickBot="1" x14ac:dyDescent="0.3">
      <c r="B36" s="223" t="s">
        <v>424</v>
      </c>
      <c r="C36" s="224"/>
      <c r="D36" s="224"/>
      <c r="E36" s="224"/>
      <c r="F36" s="224"/>
      <c r="G36" s="224"/>
      <c r="H36" s="225"/>
    </row>
    <row r="37" spans="2:8" ht="15" x14ac:dyDescent="0.25">
      <c r="B37" s="24"/>
      <c r="C37" s="24"/>
      <c r="D37" s="24"/>
      <c r="E37" s="24"/>
      <c r="F37" s="24"/>
      <c r="G37" s="24"/>
    </row>
    <row r="38" spans="2:8" ht="15" x14ac:dyDescent="0.25">
      <c r="B38" s="24"/>
      <c r="C38" s="24"/>
      <c r="D38" s="6" t="s">
        <v>0</v>
      </c>
      <c r="E38" s="6"/>
      <c r="F38" s="24"/>
      <c r="G38" s="24"/>
    </row>
    <row r="39" spans="2:8" ht="15.75" thickBot="1" x14ac:dyDescent="0.3">
      <c r="B39" s="24"/>
      <c r="C39" s="24"/>
      <c r="D39" s="5"/>
      <c r="E39" s="24"/>
      <c r="F39" s="24"/>
      <c r="G39" s="24"/>
    </row>
    <row r="40" spans="2:8" ht="28.5" x14ac:dyDescent="0.25">
      <c r="B40" s="227" t="s">
        <v>1</v>
      </c>
      <c r="C40" s="230" t="s">
        <v>2</v>
      </c>
      <c r="D40" s="233" t="s">
        <v>3</v>
      </c>
      <c r="E40" s="8" t="s">
        <v>384</v>
      </c>
      <c r="F40" s="8" t="s">
        <v>12</v>
      </c>
      <c r="G40" s="8" t="s">
        <v>8</v>
      </c>
      <c r="H40" s="9" t="s">
        <v>19</v>
      </c>
    </row>
    <row r="41" spans="2:8" x14ac:dyDescent="0.25">
      <c r="B41" s="254"/>
      <c r="C41" s="255"/>
      <c r="D41" s="256"/>
      <c r="E41" s="95" t="s">
        <v>224</v>
      </c>
      <c r="F41" s="95" t="s">
        <v>225</v>
      </c>
      <c r="G41" s="95" t="s">
        <v>226</v>
      </c>
      <c r="H41" s="95" t="s">
        <v>227</v>
      </c>
    </row>
    <row r="42" spans="2:8" ht="30.75" customHeight="1" x14ac:dyDescent="0.25">
      <c r="B42" s="135" t="s">
        <v>224</v>
      </c>
      <c r="C42" s="14">
        <v>1</v>
      </c>
      <c r="D42" s="15" t="s">
        <v>57</v>
      </c>
      <c r="E42" s="196">
        <f>+SUM('82'!E10:G10)</f>
        <v>0</v>
      </c>
      <c r="F42" s="197">
        <f>+'82'!N10</f>
        <v>0</v>
      </c>
      <c r="G42" s="25"/>
      <c r="H42" s="27"/>
    </row>
    <row r="43" spans="2:8" ht="30.75" customHeight="1" x14ac:dyDescent="0.25">
      <c r="B43" s="135" t="s">
        <v>225</v>
      </c>
      <c r="C43" s="19" t="s">
        <v>4</v>
      </c>
      <c r="D43" s="20" t="s">
        <v>351</v>
      </c>
      <c r="E43" s="196">
        <f>+SUM('82'!E11:G11)</f>
        <v>0</v>
      </c>
      <c r="F43" s="196">
        <f>+'82'!N11</f>
        <v>0</v>
      </c>
      <c r="G43" s="25"/>
      <c r="H43" s="27"/>
    </row>
    <row r="44" spans="2:8" ht="30.75" customHeight="1" x14ac:dyDescent="0.25">
      <c r="B44" s="135" t="s">
        <v>226</v>
      </c>
      <c r="C44" s="19" t="s">
        <v>7</v>
      </c>
      <c r="D44" s="20" t="s">
        <v>62</v>
      </c>
      <c r="E44" s="196">
        <f>+'82'!G14</f>
        <v>0</v>
      </c>
      <c r="F44" s="196">
        <f>+'82'!N14</f>
        <v>0</v>
      </c>
      <c r="G44" s="25"/>
      <c r="H44" s="27"/>
    </row>
    <row r="45" spans="2:8" ht="30.75" customHeight="1" x14ac:dyDescent="0.25">
      <c r="B45" s="135" t="s">
        <v>227</v>
      </c>
      <c r="C45" s="19" t="s">
        <v>14</v>
      </c>
      <c r="D45" s="20" t="s">
        <v>121</v>
      </c>
      <c r="E45" s="196">
        <f>+SUM('82'!E30:F30)</f>
        <v>0</v>
      </c>
      <c r="F45" s="196">
        <f>+'82'!N30</f>
        <v>0</v>
      </c>
      <c r="G45" s="25"/>
      <c r="H45" s="27"/>
    </row>
    <row r="46" spans="2:8" ht="30.75" customHeight="1" x14ac:dyDescent="0.25">
      <c r="B46" s="135" t="s">
        <v>228</v>
      </c>
      <c r="C46" s="19" t="s">
        <v>25</v>
      </c>
      <c r="D46" s="20" t="s">
        <v>126</v>
      </c>
      <c r="E46" s="196">
        <f>+SUM('82'!E33:F33)</f>
        <v>0</v>
      </c>
      <c r="F46" s="196">
        <f>+'82'!N33</f>
        <v>0</v>
      </c>
      <c r="G46" s="26"/>
      <c r="H46" s="28"/>
    </row>
    <row r="47" spans="2:8" ht="30.75" customHeight="1" x14ac:dyDescent="0.25">
      <c r="B47" s="135" t="s">
        <v>229</v>
      </c>
      <c r="C47" s="19" t="s">
        <v>154</v>
      </c>
      <c r="D47" s="20" t="s">
        <v>407</v>
      </c>
      <c r="E47" s="196">
        <f>+SUM('82'!E41:F41)</f>
        <v>0</v>
      </c>
      <c r="F47" s="196">
        <f>+'82'!N41</f>
        <v>0</v>
      </c>
      <c r="G47" s="26"/>
      <c r="H47" s="28"/>
    </row>
    <row r="48" spans="2:8" ht="30.75" customHeight="1" x14ac:dyDescent="0.25">
      <c r="B48" s="135" t="s">
        <v>230</v>
      </c>
      <c r="C48" s="19" t="s">
        <v>162</v>
      </c>
      <c r="D48" s="20" t="s">
        <v>163</v>
      </c>
      <c r="E48" s="196">
        <f>+SUM('82'!E42:F42)</f>
        <v>0</v>
      </c>
      <c r="F48" s="196">
        <f>+'82'!N42</f>
        <v>0</v>
      </c>
      <c r="G48" s="26"/>
      <c r="H48" s="28"/>
    </row>
    <row r="49" spans="2:8" ht="30.75" customHeight="1" x14ac:dyDescent="0.25">
      <c r="B49" s="135" t="s">
        <v>231</v>
      </c>
      <c r="C49" s="19" t="s">
        <v>164</v>
      </c>
      <c r="D49" s="20" t="s">
        <v>165</v>
      </c>
      <c r="E49" s="196">
        <f>+SUM('82'!E43:F43)</f>
        <v>0</v>
      </c>
      <c r="F49" s="196">
        <f>+'82'!N43</f>
        <v>0</v>
      </c>
      <c r="G49" s="26"/>
      <c r="H49" s="28"/>
    </row>
    <row r="50" spans="2:8" ht="30.75" customHeight="1" x14ac:dyDescent="0.25">
      <c r="B50" s="135" t="s">
        <v>232</v>
      </c>
      <c r="C50" s="19" t="s">
        <v>172</v>
      </c>
      <c r="D50" s="20" t="s">
        <v>354</v>
      </c>
      <c r="E50" s="196">
        <f>+SUM('82'!E47:G47)</f>
        <v>0</v>
      </c>
      <c r="F50" s="196">
        <f>+'82'!N47</f>
        <v>0</v>
      </c>
      <c r="G50" s="26"/>
      <c r="H50" s="28"/>
    </row>
    <row r="51" spans="2:8" ht="30.75" customHeight="1" x14ac:dyDescent="0.25">
      <c r="B51" s="135" t="s">
        <v>233</v>
      </c>
      <c r="C51" s="19" t="s">
        <v>179</v>
      </c>
      <c r="D51" s="20" t="s">
        <v>205</v>
      </c>
      <c r="E51" s="196">
        <f>+SUM('82'!E48:F48)</f>
        <v>0</v>
      </c>
      <c r="F51" s="196">
        <f>+'82'!N48</f>
        <v>0</v>
      </c>
      <c r="G51" s="26"/>
      <c r="H51" s="28"/>
    </row>
    <row r="52" spans="2:8" ht="30.75" customHeight="1" x14ac:dyDescent="0.25">
      <c r="B52" s="135" t="s">
        <v>234</v>
      </c>
      <c r="C52" s="19" t="s">
        <v>383</v>
      </c>
      <c r="D52" s="20" t="s">
        <v>180</v>
      </c>
      <c r="E52" s="196">
        <f>+SUM('82'!E49:F49)</f>
        <v>0</v>
      </c>
      <c r="F52" s="196">
        <f>+'82'!N49</f>
        <v>0</v>
      </c>
      <c r="G52" s="26"/>
      <c r="H52" s="28"/>
    </row>
    <row r="53" spans="2:8" ht="30.75" customHeight="1" x14ac:dyDescent="0.25">
      <c r="B53" s="135" t="s">
        <v>235</v>
      </c>
      <c r="C53" s="14">
        <v>2</v>
      </c>
      <c r="D53" s="15" t="s">
        <v>219</v>
      </c>
      <c r="E53" s="198">
        <f>+SUM('83'!E9:F9)</f>
        <v>0</v>
      </c>
      <c r="F53" s="194"/>
      <c r="G53" s="199">
        <f>+'83'!K9</f>
        <v>0</v>
      </c>
      <c r="H53" s="27"/>
    </row>
    <row r="54" spans="2:8" ht="30.75" customHeight="1" x14ac:dyDescent="0.25">
      <c r="B54" s="135" t="s">
        <v>236</v>
      </c>
      <c r="C54" s="19" t="s">
        <v>16</v>
      </c>
      <c r="D54" s="20" t="s">
        <v>368</v>
      </c>
      <c r="E54" s="198">
        <f>+SUM('83'!E10:F10)</f>
        <v>0</v>
      </c>
      <c r="F54" s="194"/>
      <c r="G54" s="199">
        <f>+'83'!K10</f>
        <v>0</v>
      </c>
      <c r="H54" s="27"/>
    </row>
    <row r="55" spans="2:8" ht="30.75" customHeight="1" x14ac:dyDescent="0.25">
      <c r="B55" s="135" t="s">
        <v>237</v>
      </c>
      <c r="C55" s="19" t="s">
        <v>17</v>
      </c>
      <c r="D55" s="20" t="s">
        <v>13</v>
      </c>
      <c r="E55" s="198">
        <f>+SUM('83'!E11:F11)</f>
        <v>0</v>
      </c>
      <c r="F55" s="194"/>
      <c r="G55" s="199">
        <f>+'83'!K11</f>
        <v>0</v>
      </c>
      <c r="H55" s="27"/>
    </row>
    <row r="56" spans="2:8" ht="30.75" customHeight="1" x14ac:dyDescent="0.25">
      <c r="B56" s="135" t="s">
        <v>238</v>
      </c>
      <c r="C56" s="19" t="s">
        <v>18</v>
      </c>
      <c r="D56" s="20" t="s">
        <v>371</v>
      </c>
      <c r="E56" s="199">
        <f>+SUM('83'!E14:F14)</f>
        <v>0</v>
      </c>
      <c r="F56" s="195"/>
      <c r="G56" s="199">
        <f>+'83'!K14</f>
        <v>0</v>
      </c>
      <c r="H56" s="27"/>
    </row>
    <row r="57" spans="2:8" ht="30.75" customHeight="1" x14ac:dyDescent="0.25">
      <c r="B57" s="135" t="s">
        <v>239</v>
      </c>
      <c r="C57" s="19" t="s">
        <v>334</v>
      </c>
      <c r="D57" s="20" t="s">
        <v>370</v>
      </c>
      <c r="E57" s="198">
        <f>+'83'!E15+'83'!F15</f>
        <v>0</v>
      </c>
      <c r="F57" s="194"/>
      <c r="G57" s="199">
        <f>+'83'!K15</f>
        <v>0</v>
      </c>
      <c r="H57" s="27"/>
    </row>
    <row r="58" spans="2:8" ht="30.75" customHeight="1" x14ac:dyDescent="0.25">
      <c r="B58" s="135" t="s">
        <v>240</v>
      </c>
      <c r="C58" s="19" t="s">
        <v>335</v>
      </c>
      <c r="D58" s="20" t="s">
        <v>422</v>
      </c>
      <c r="E58" s="199">
        <f>+'83'!E16+'83'!F16</f>
        <v>0</v>
      </c>
      <c r="F58" s="195"/>
      <c r="G58" s="199">
        <f>+'83'!K16</f>
        <v>0</v>
      </c>
      <c r="H58" s="27"/>
    </row>
    <row r="59" spans="2:8" ht="30.75" customHeight="1" x14ac:dyDescent="0.25">
      <c r="B59" s="135" t="s">
        <v>241</v>
      </c>
      <c r="C59" s="19" t="s">
        <v>338</v>
      </c>
      <c r="D59" s="20" t="s">
        <v>50</v>
      </c>
      <c r="E59" s="199">
        <f>+SUM('83'!E17:F17)</f>
        <v>0</v>
      </c>
      <c r="F59" s="195"/>
      <c r="G59" s="199">
        <f>+'83'!K17</f>
        <v>0</v>
      </c>
      <c r="H59" s="27"/>
    </row>
    <row r="60" spans="2:8" ht="30.75" customHeight="1" x14ac:dyDescent="0.25">
      <c r="B60" s="135" t="s">
        <v>242</v>
      </c>
      <c r="C60" s="19" t="s">
        <v>339</v>
      </c>
      <c r="D60" s="20" t="s">
        <v>376</v>
      </c>
      <c r="E60" s="199">
        <f>+SUM('83'!E18:F18)</f>
        <v>0</v>
      </c>
      <c r="F60" s="195"/>
      <c r="G60" s="199">
        <f>+'83'!K18</f>
        <v>0</v>
      </c>
      <c r="H60" s="27"/>
    </row>
    <row r="61" spans="2:8" ht="30.75" customHeight="1" x14ac:dyDescent="0.25">
      <c r="B61" s="135" t="s">
        <v>243</v>
      </c>
      <c r="C61" s="19" t="s">
        <v>346</v>
      </c>
      <c r="D61" s="20" t="s">
        <v>51</v>
      </c>
      <c r="E61" s="198">
        <f>+'83'!E19</f>
        <v>0</v>
      </c>
      <c r="F61" s="194"/>
      <c r="G61" s="199">
        <f>+'83'!K19</f>
        <v>0</v>
      </c>
      <c r="H61" s="27"/>
    </row>
    <row r="62" spans="2:8" ht="30.75" customHeight="1" x14ac:dyDescent="0.25">
      <c r="B62" s="135" t="s">
        <v>244</v>
      </c>
      <c r="C62" s="19" t="s">
        <v>397</v>
      </c>
      <c r="D62" s="20" t="s">
        <v>209</v>
      </c>
      <c r="E62" s="199">
        <f>+SUM('83'!E20:F20)</f>
        <v>0</v>
      </c>
      <c r="F62" s="195"/>
      <c r="G62" s="199">
        <f>+'83'!K20</f>
        <v>0</v>
      </c>
      <c r="H62" s="27"/>
    </row>
    <row r="63" spans="2:8" ht="30.75" customHeight="1" thickBot="1" x14ac:dyDescent="0.3">
      <c r="B63" s="135" t="s">
        <v>245</v>
      </c>
      <c r="C63" s="29" t="s">
        <v>372</v>
      </c>
      <c r="D63" s="181" t="s">
        <v>15</v>
      </c>
      <c r="E63" s="30"/>
      <c r="F63" s="31"/>
      <c r="G63" s="30"/>
      <c r="H63" s="32" t="e">
        <f>+G53/F42</f>
        <v>#DIV/0!</v>
      </c>
    </row>
  </sheetData>
  <mergeCells count="8">
    <mergeCell ref="B40:B41"/>
    <mergeCell ref="C40:C41"/>
    <mergeCell ref="D40:D41"/>
    <mergeCell ref="B2:H2"/>
    <mergeCell ref="B6:B7"/>
    <mergeCell ref="C6:C7"/>
    <mergeCell ref="D6:D7"/>
    <mergeCell ref="B36:H3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Index</vt:lpstr>
      <vt:lpstr>80</vt:lpstr>
      <vt:lpstr>81</vt:lpstr>
      <vt:lpstr>82</vt:lpstr>
      <vt:lpstr>83</vt:lpstr>
      <vt:lpstr>84</vt:lpstr>
      <vt:lpstr>'80'!Print_Area</vt:lpstr>
      <vt:lpstr>'83'!Print_Area</vt:lpstr>
      <vt:lpstr>'80'!Print_Titles</vt:lpstr>
    </vt:vector>
  </TitlesOfParts>
  <Company>European Banking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del Olmo</dc:creator>
  <cp:lastModifiedBy>Teresa Bento</cp:lastModifiedBy>
  <cp:lastPrinted>2019-03-07T07:37:40Z</cp:lastPrinted>
  <dcterms:created xsi:type="dcterms:W3CDTF">2019-01-14T16:03:37Z</dcterms:created>
  <dcterms:modified xsi:type="dcterms:W3CDTF">2019-09-26T14:27:01Z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