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-135" windowWidth="28875" windowHeight="13725"/>
  </bookViews>
  <sheets>
    <sheet name="Index" sheetId="5" r:id="rId1"/>
    <sheet name="72" sheetId="8" r:id="rId2"/>
    <sheet name="73" sheetId="2" r:id="rId3"/>
    <sheet name="74" sheetId="9" r:id="rId4"/>
    <sheet name="75" sheetId="7" r:id="rId5"/>
    <sheet name="76" sheetId="10" r:id="rId6"/>
  </sheets>
  <definedNames>
    <definedName name="_xlnm._FilterDatabase" localSheetId="1" hidden="1">'72'!$A$9:$H$54</definedName>
    <definedName name="_xlnm._FilterDatabase" localSheetId="3" hidden="1">'74'!$A$6:$S$65</definedName>
    <definedName name="_xlnm.Print_Area" localSheetId="1">'72'!$A$1:$H$69</definedName>
    <definedName name="_xlnm.Print_Area" localSheetId="2">'73'!$B$1:$J$152</definedName>
    <definedName name="_xlnm.Print_Area" localSheetId="3">'74'!$B$1:$U$64</definedName>
    <definedName name="_xlnm.Print_Area" localSheetId="4">'75'!$B$1:$P$86</definedName>
    <definedName name="_xlnm.Print_Area" localSheetId="5">'76'!$B$2:$F$50</definedName>
    <definedName name="_xlnm.Print_Titles" localSheetId="1">'72'!$2:$3</definedName>
    <definedName name="_xlnm.Print_Titles" localSheetId="2">'73'!$2:$9</definedName>
    <definedName name="_xlnm.Print_Titles" localSheetId="3">'74'!$2:$3</definedName>
  </definedNames>
  <calcPr calcId="145621"/>
</workbook>
</file>

<file path=xl/calcChain.xml><?xml version="1.0" encoding="utf-8"?>
<calcChain xmlns="http://schemas.openxmlformats.org/spreadsheetml/2006/main">
  <c r="E34" i="10" l="1"/>
  <c r="S12" i="9" l="1"/>
  <c r="S38" i="9" l="1"/>
  <c r="T38" i="9"/>
  <c r="U38" i="9"/>
  <c r="E10" i="2" l="1"/>
  <c r="J122" i="2"/>
  <c r="E14" i="10"/>
  <c r="E32" i="10"/>
  <c r="E28" i="10"/>
  <c r="E26" i="10"/>
  <c r="E22" i="10"/>
  <c r="E21" i="10"/>
  <c r="E20" i="10"/>
  <c r="E18" i="10"/>
  <c r="E17" i="10"/>
  <c r="E16" i="10"/>
  <c r="E15" i="10"/>
  <c r="H8" i="8"/>
  <c r="E8" i="8"/>
  <c r="H29" i="8"/>
  <c r="E29" i="8"/>
  <c r="H9" i="8"/>
  <c r="E9" i="8"/>
  <c r="H25" i="8"/>
  <c r="E10" i="8"/>
  <c r="H10" i="8"/>
  <c r="G102" i="2"/>
  <c r="F102" i="2"/>
  <c r="E102" i="2"/>
  <c r="G111" i="2"/>
  <c r="F111" i="2"/>
  <c r="F119" i="2"/>
  <c r="E119" i="2"/>
  <c r="E111" i="2"/>
  <c r="E101" i="2"/>
  <c r="E97" i="2"/>
  <c r="E88" i="2"/>
  <c r="E87" i="2"/>
  <c r="E81" i="2"/>
  <c r="E74" i="2"/>
  <c r="E71" i="2"/>
  <c r="E67" i="2"/>
  <c r="E59" i="2"/>
  <c r="E56" i="2"/>
  <c r="E50" i="2"/>
  <c r="E44" i="2"/>
  <c r="E40" i="2"/>
  <c r="E36" i="2"/>
  <c r="E33" i="2"/>
  <c r="E30" i="2"/>
  <c r="E25" i="2"/>
  <c r="E21" i="2"/>
  <c r="E22" i="2"/>
  <c r="E14" i="2"/>
  <c r="E12" i="2"/>
  <c r="J11" i="2"/>
  <c r="J101" i="2"/>
  <c r="J111" i="2"/>
  <c r="J119" i="2"/>
  <c r="J102" i="2"/>
  <c r="J97" i="2"/>
  <c r="J87" i="2"/>
  <c r="J81" i="2"/>
  <c r="J88" i="2"/>
  <c r="J55" i="2"/>
  <c r="J36" i="2"/>
  <c r="J44" i="2"/>
  <c r="J40" i="2"/>
  <c r="J67" i="2"/>
  <c r="J56" i="2"/>
  <c r="J74" i="2"/>
  <c r="J71" i="2"/>
  <c r="J59" i="2"/>
  <c r="J50" i="2"/>
  <c r="J30" i="2"/>
  <c r="J33" i="2"/>
  <c r="J21" i="2"/>
  <c r="J25" i="2"/>
  <c r="J22" i="2"/>
  <c r="J12" i="2"/>
  <c r="J14" i="2"/>
  <c r="T58" i="9"/>
  <c r="U58" i="9"/>
  <c r="S58" i="9"/>
  <c r="G58" i="9"/>
  <c r="H58" i="9"/>
  <c r="F58" i="9"/>
  <c r="J54" i="2"/>
  <c r="E55" i="2"/>
  <c r="E11" i="2"/>
  <c r="G12" i="9"/>
  <c r="H12" i="9"/>
  <c r="H38" i="9"/>
  <c r="G38" i="9"/>
  <c r="F38" i="9"/>
  <c r="H13" i="9"/>
  <c r="G13" i="9"/>
  <c r="T13" i="9"/>
  <c r="U13" i="9"/>
  <c r="H25" i="9"/>
  <c r="G25" i="9"/>
  <c r="F25" i="9"/>
  <c r="H22" i="9"/>
  <c r="G22" i="9"/>
  <c r="F22" i="9"/>
  <c r="H21" i="9"/>
  <c r="G21" i="9"/>
  <c r="H16" i="9"/>
  <c r="G16" i="9"/>
  <c r="F16" i="9"/>
  <c r="F14" i="9"/>
  <c r="H14" i="9"/>
  <c r="G14" i="9"/>
  <c r="T21" i="9"/>
  <c r="U21" i="9"/>
  <c r="U25" i="9"/>
  <c r="T25" i="9"/>
  <c r="U22" i="9"/>
  <c r="T22" i="9"/>
  <c r="S14" i="9"/>
  <c r="T14" i="9"/>
  <c r="U14" i="9"/>
  <c r="T16" i="9"/>
  <c r="U16" i="9"/>
  <c r="S16" i="9"/>
  <c r="T52" i="9"/>
  <c r="T12" i="9"/>
  <c r="E43" i="10" s="1"/>
  <c r="U52" i="9"/>
  <c r="U12" i="9"/>
  <c r="E42" i="10" s="1"/>
  <c r="S52" i="9"/>
  <c r="P65" i="7"/>
  <c r="O65" i="7"/>
  <c r="N65" i="7"/>
  <c r="M65" i="7"/>
  <c r="M56" i="7"/>
  <c r="P56" i="7"/>
  <c r="O56" i="7"/>
  <c r="N56" i="7"/>
  <c r="P47" i="7"/>
  <c r="O47" i="7"/>
  <c r="N47" i="7"/>
  <c r="M47" i="7"/>
  <c r="P38" i="7"/>
  <c r="O38" i="7"/>
  <c r="N38" i="7"/>
  <c r="M38" i="7"/>
  <c r="P29" i="7"/>
  <c r="O29" i="7"/>
  <c r="N29" i="7"/>
  <c r="M29" i="7"/>
  <c r="P20" i="7"/>
  <c r="O20" i="7"/>
  <c r="N20" i="7"/>
  <c r="M20" i="7"/>
  <c r="P10" i="7"/>
  <c r="M11" i="7"/>
  <c r="N11" i="7"/>
  <c r="N10" i="7"/>
  <c r="O11" i="7"/>
  <c r="O10" i="7"/>
  <c r="P11" i="7"/>
  <c r="P74" i="7"/>
  <c r="O74" i="7"/>
  <c r="M74" i="7"/>
  <c r="G74" i="7"/>
  <c r="E74" i="7"/>
  <c r="H74" i="7"/>
  <c r="I74" i="7"/>
  <c r="E65" i="7"/>
  <c r="F65" i="7"/>
  <c r="G65" i="7"/>
  <c r="H65" i="7"/>
  <c r="I65" i="7"/>
  <c r="E56" i="7"/>
  <c r="F56" i="7"/>
  <c r="G56" i="7"/>
  <c r="H56" i="7"/>
  <c r="I56" i="7"/>
  <c r="E47" i="7"/>
  <c r="F47" i="7"/>
  <c r="G47" i="7"/>
  <c r="H47" i="7"/>
  <c r="I47" i="7"/>
  <c r="E38" i="7"/>
  <c r="F38" i="7"/>
  <c r="G38" i="7"/>
  <c r="H38" i="7"/>
  <c r="I38" i="7"/>
  <c r="E29" i="7"/>
  <c r="F29" i="7"/>
  <c r="G29" i="7"/>
  <c r="H29" i="7"/>
  <c r="I29" i="7"/>
  <c r="E20" i="7"/>
  <c r="F20" i="7"/>
  <c r="G20" i="7"/>
  <c r="H20" i="7"/>
  <c r="I20" i="7"/>
  <c r="F10" i="7"/>
  <c r="E11" i="7"/>
  <c r="F11" i="7"/>
  <c r="G11" i="7"/>
  <c r="H11" i="7"/>
  <c r="I11" i="7"/>
  <c r="K10" i="7"/>
  <c r="L10" i="7"/>
  <c r="J10" i="7"/>
  <c r="L74" i="7"/>
  <c r="K74" i="7"/>
  <c r="J74" i="7"/>
  <c r="L65" i="7"/>
  <c r="K65" i="7"/>
  <c r="J65" i="7"/>
  <c r="L56" i="7"/>
  <c r="K56" i="7"/>
  <c r="J56" i="7"/>
  <c r="L47" i="7"/>
  <c r="K47" i="7"/>
  <c r="J47" i="7"/>
  <c r="L38" i="7"/>
  <c r="K38" i="7"/>
  <c r="J38" i="7"/>
  <c r="L29" i="7"/>
  <c r="K29" i="7"/>
  <c r="J29" i="7"/>
  <c r="L20" i="7"/>
  <c r="K20" i="7"/>
  <c r="J20" i="7"/>
  <c r="K11" i="7"/>
  <c r="L11" i="7"/>
  <c r="J11" i="7"/>
  <c r="U48" i="9"/>
  <c r="S48" i="9"/>
  <c r="G48" i="9"/>
  <c r="H48" i="9"/>
  <c r="F48" i="9"/>
  <c r="Q39" i="9"/>
  <c r="R39" i="9"/>
  <c r="S39" i="9"/>
  <c r="T39" i="9"/>
  <c r="U39" i="9"/>
  <c r="P39" i="9"/>
  <c r="I39" i="9"/>
  <c r="J39" i="9"/>
  <c r="K39" i="9"/>
  <c r="G39" i="9"/>
  <c r="H39" i="9"/>
  <c r="F39" i="9"/>
  <c r="F21" i="9"/>
  <c r="F13" i="9"/>
  <c r="F12" i="9"/>
  <c r="M10" i="7"/>
  <c r="G10" i="7"/>
  <c r="I10" i="7"/>
  <c r="E10" i="7"/>
  <c r="H10" i="7"/>
  <c r="E38" i="8"/>
  <c r="E25" i="8"/>
  <c r="H11" i="8"/>
  <c r="E30" i="8"/>
  <c r="H38" i="8"/>
  <c r="H30" i="8"/>
  <c r="J64" i="2"/>
  <c r="J43" i="2"/>
  <c r="S35" i="9"/>
  <c r="T35" i="9"/>
  <c r="U35" i="9"/>
  <c r="H54" i="8"/>
  <c r="H37" i="8"/>
  <c r="H28" i="8"/>
  <c r="H23" i="8"/>
  <c r="H41" i="8"/>
  <c r="H42" i="8"/>
  <c r="H43" i="8"/>
  <c r="H44" i="8"/>
  <c r="H45" i="8"/>
  <c r="H46" i="8"/>
  <c r="H47" i="8"/>
  <c r="H48" i="8"/>
  <c r="H49" i="8"/>
  <c r="Q40" i="9"/>
  <c r="T40" i="9"/>
  <c r="R40" i="9"/>
  <c r="U40" i="9"/>
  <c r="Q41" i="9"/>
  <c r="T41" i="9"/>
  <c r="R41" i="9"/>
  <c r="U41" i="9"/>
  <c r="Q42" i="9"/>
  <c r="T42" i="9"/>
  <c r="R42" i="9"/>
  <c r="U42" i="9"/>
  <c r="Q43" i="9"/>
  <c r="T43" i="9"/>
  <c r="R43" i="9"/>
  <c r="U43" i="9"/>
  <c r="Q44" i="9"/>
  <c r="T44" i="9"/>
  <c r="R44" i="9"/>
  <c r="U44" i="9"/>
  <c r="Q45" i="9"/>
  <c r="T45" i="9"/>
  <c r="R45" i="9"/>
  <c r="U45" i="9"/>
  <c r="Q46" i="9"/>
  <c r="T46" i="9"/>
  <c r="R46" i="9"/>
  <c r="U46" i="9"/>
  <c r="P41" i="9"/>
  <c r="P42" i="9"/>
  <c r="P43" i="9"/>
  <c r="P44" i="9"/>
  <c r="S44" i="9"/>
  <c r="P45" i="9"/>
  <c r="S45" i="9"/>
  <c r="P46" i="9"/>
  <c r="S46" i="9"/>
  <c r="P40" i="9"/>
  <c r="E33" i="10"/>
  <c r="S43" i="9"/>
  <c r="S42" i="9"/>
  <c r="E27" i="10"/>
  <c r="S41" i="9"/>
  <c r="S40" i="9"/>
  <c r="S15" i="9"/>
  <c r="T15" i="9"/>
  <c r="U15" i="9"/>
  <c r="J116" i="2"/>
  <c r="J107" i="2"/>
  <c r="J89" i="2"/>
  <c r="J90" i="2"/>
  <c r="J91" i="2"/>
  <c r="J92" i="2"/>
  <c r="J93" i="2"/>
  <c r="J94" i="2"/>
  <c r="J95" i="2"/>
  <c r="J79" i="2"/>
  <c r="J80" i="2"/>
  <c r="J66" i="2"/>
  <c r="J65" i="2"/>
  <c r="J38" i="2"/>
  <c r="J31" i="2"/>
  <c r="H14" i="8"/>
  <c r="H12" i="8"/>
  <c r="H13" i="8"/>
  <c r="H15" i="8"/>
  <c r="H16" i="8"/>
  <c r="H17" i="8"/>
  <c r="H18" i="8"/>
  <c r="H19" i="8"/>
  <c r="H20" i="8"/>
  <c r="H21" i="8"/>
  <c r="H22" i="8"/>
  <c r="H24" i="8"/>
  <c r="H26" i="8"/>
  <c r="H27" i="8"/>
  <c r="H31" i="8"/>
  <c r="H32" i="8"/>
  <c r="H33" i="8"/>
  <c r="H34" i="8"/>
  <c r="H35" i="8"/>
  <c r="H36" i="8"/>
  <c r="H39" i="8"/>
  <c r="H40" i="8"/>
  <c r="H50" i="8"/>
  <c r="H51" i="8"/>
  <c r="H52" i="8"/>
  <c r="H53" i="8"/>
  <c r="S50" i="9"/>
  <c r="T50" i="9"/>
  <c r="U50" i="9"/>
  <c r="S51" i="9"/>
  <c r="T51" i="9"/>
  <c r="U51" i="9"/>
  <c r="T49" i="9"/>
  <c r="U49" i="9"/>
  <c r="S49" i="9"/>
  <c r="S28" i="9"/>
  <c r="T28" i="9"/>
  <c r="U28" i="9"/>
  <c r="S29" i="9"/>
  <c r="T29" i="9"/>
  <c r="U29" i="9"/>
  <c r="S30" i="9"/>
  <c r="T30" i="9"/>
  <c r="U30" i="9"/>
  <c r="S31" i="9"/>
  <c r="T31" i="9"/>
  <c r="U31" i="9"/>
  <c r="S32" i="9"/>
  <c r="T32" i="9"/>
  <c r="U32" i="9"/>
  <c r="S33" i="9"/>
  <c r="T33" i="9"/>
  <c r="U33" i="9"/>
  <c r="S34" i="9"/>
  <c r="T34" i="9"/>
  <c r="U34" i="9"/>
  <c r="S36" i="9"/>
  <c r="T36" i="9"/>
  <c r="U36" i="9"/>
  <c r="S37" i="9"/>
  <c r="T37" i="9"/>
  <c r="U37" i="9"/>
  <c r="U27" i="9"/>
  <c r="T27" i="9"/>
  <c r="S27" i="9"/>
  <c r="U26" i="9"/>
  <c r="T26" i="9"/>
  <c r="S26" i="9"/>
  <c r="U24" i="9"/>
  <c r="T24" i="9"/>
  <c r="S24" i="9"/>
  <c r="U23" i="9"/>
  <c r="T23" i="9"/>
  <c r="S23" i="9"/>
  <c r="S22" i="9"/>
  <c r="U20" i="9"/>
  <c r="T20" i="9"/>
  <c r="S20" i="9"/>
  <c r="U19" i="9"/>
  <c r="T19" i="9"/>
  <c r="S19" i="9"/>
  <c r="U18" i="9"/>
  <c r="T18" i="9"/>
  <c r="S18" i="9"/>
  <c r="U17" i="9"/>
  <c r="T17" i="9"/>
  <c r="S17" i="9"/>
  <c r="J10" i="2"/>
  <c r="E41" i="10"/>
  <c r="J121" i="2"/>
  <c r="J120" i="2"/>
  <c r="J118" i="2"/>
  <c r="J117" i="2"/>
  <c r="J115" i="2"/>
  <c r="J114" i="2"/>
  <c r="J113" i="2"/>
  <c r="J112" i="2"/>
  <c r="J110" i="2"/>
  <c r="J109" i="2"/>
  <c r="J108" i="2"/>
  <c r="J106" i="2"/>
  <c r="J105" i="2"/>
  <c r="J104" i="2"/>
  <c r="J103" i="2"/>
  <c r="J100" i="2"/>
  <c r="J99" i="2"/>
  <c r="J98" i="2"/>
  <c r="J83" i="2"/>
  <c r="J84" i="2"/>
  <c r="J85" i="2"/>
  <c r="J86" i="2"/>
  <c r="J96" i="2"/>
  <c r="J82" i="2"/>
  <c r="J78" i="2"/>
  <c r="J77" i="2"/>
  <c r="J76" i="2"/>
  <c r="J75" i="2"/>
  <c r="J73" i="2"/>
  <c r="J72" i="2"/>
  <c r="J70" i="2"/>
  <c r="J69" i="2"/>
  <c r="J68" i="2"/>
  <c r="J63" i="2"/>
  <c r="J62" i="2"/>
  <c r="J61" i="2"/>
  <c r="J60" i="2"/>
  <c r="J58" i="2"/>
  <c r="J57" i="2"/>
  <c r="J53" i="2"/>
  <c r="J52" i="2"/>
  <c r="J51" i="2"/>
  <c r="J49" i="2"/>
  <c r="J48" i="2"/>
  <c r="J47" i="2"/>
  <c r="J46" i="2"/>
  <c r="J45" i="2"/>
  <c r="J42" i="2"/>
  <c r="J41" i="2"/>
  <c r="J39" i="2"/>
  <c r="J37" i="2"/>
  <c r="J35" i="2"/>
  <c r="J34" i="2"/>
  <c r="J32" i="2"/>
  <c r="J29" i="2"/>
  <c r="J28" i="2"/>
  <c r="J27" i="2"/>
  <c r="J26" i="2"/>
  <c r="J24" i="2"/>
  <c r="J23" i="2"/>
  <c r="J20" i="2"/>
  <c r="J19" i="2"/>
  <c r="J18" i="2"/>
  <c r="J17" i="2"/>
  <c r="J16" i="2"/>
  <c r="J15" i="2"/>
  <c r="J13" i="2"/>
  <c r="S25" i="9"/>
  <c r="S21" i="9"/>
  <c r="S13" i="9"/>
  <c r="E44" i="10"/>
  <c r="T48" i="9"/>
  <c r="E23" i="10"/>
  <c r="E19" i="10"/>
  <c r="E24" i="10"/>
  <c r="E25" i="10"/>
  <c r="E29" i="10"/>
  <c r="E35" i="10"/>
  <c r="E38" i="10" s="1"/>
  <c r="E39" i="10" s="1"/>
  <c r="E10" i="10" s="1"/>
  <c r="E30" i="10"/>
  <c r="E31" i="10"/>
  <c r="E36" i="10" l="1"/>
  <c r="E37" i="10" s="1"/>
  <c r="E47" i="10"/>
  <c r="E46" i="10"/>
  <c r="E45" i="10"/>
  <c r="E48" i="10" l="1"/>
  <c r="E11" i="10" s="1"/>
  <c r="E12" i="10" s="1"/>
</calcChain>
</file>

<file path=xl/sharedStrings.xml><?xml version="1.0" encoding="utf-8"?>
<sst xmlns="http://schemas.openxmlformats.org/spreadsheetml/2006/main" count="1322" uniqueCount="807">
  <si>
    <t>LIQUIDITY TEMPLATES</t>
  </si>
  <si>
    <t>Template number</t>
  </si>
  <si>
    <t>Template code</t>
  </si>
  <si>
    <t>Name of the template /group of templates</t>
  </si>
  <si>
    <t>LIQUIDITY COVERAGE TEMPLATES</t>
  </si>
  <si>
    <t>PART I - LIQUID ASSETS</t>
  </si>
  <si>
    <t>LIQUIDITY COVERAGE - LIQUID ASSETS</t>
  </si>
  <si>
    <t>PART II - OUTFLOWS</t>
  </si>
  <si>
    <t>LIQUIDITY COVERAGE - OUTFLOWS</t>
  </si>
  <si>
    <t>PART III - INFLOWS</t>
  </si>
  <si>
    <t>LIQUIDITY COVERAGE - INFLOWS</t>
  </si>
  <si>
    <t>PART IV - COLLATERAL SWAPS</t>
  </si>
  <si>
    <t>LIQUIDITY COVERAGE - COLLATERAL SWAPS</t>
  </si>
  <si>
    <t>Amount</t>
  </si>
  <si>
    <t>Market value of collateral extended</t>
  </si>
  <si>
    <t>Value of collateral extended according to Article 9</t>
  </si>
  <si>
    <t>Weight</t>
  </si>
  <si>
    <t>Outflow</t>
  </si>
  <si>
    <t>Row</t>
  </si>
  <si>
    <t>ID</t>
  </si>
  <si>
    <t>Item</t>
  </si>
  <si>
    <t>010</t>
  </si>
  <si>
    <t>020</t>
  </si>
  <si>
    <t>030</t>
  </si>
  <si>
    <t>040</t>
  </si>
  <si>
    <t>050</t>
  </si>
  <si>
    <t>060</t>
  </si>
  <si>
    <t>Retail deposits</t>
  </si>
  <si>
    <t>1.1.1</t>
  </si>
  <si>
    <t>deposits where the payout has been agreed within the following 30 days</t>
  </si>
  <si>
    <t>1.1.2</t>
  </si>
  <si>
    <t>deposits subject to higher outflows</t>
  </si>
  <si>
    <t>1.1.2.1</t>
  </si>
  <si>
    <t>category 1</t>
  </si>
  <si>
    <t>1.1.2.2</t>
  </si>
  <si>
    <t>category 2</t>
  </si>
  <si>
    <t>1.1.3</t>
  </si>
  <si>
    <t>stable deposits</t>
  </si>
  <si>
    <t>1.1.4</t>
  </si>
  <si>
    <t>derogated stable deposits</t>
  </si>
  <si>
    <t>1.1.5</t>
  </si>
  <si>
    <t xml:space="preserve">deposits in third countries where a higher outflow is applied </t>
  </si>
  <si>
    <t>070</t>
  </si>
  <si>
    <t>1.1.6</t>
  </si>
  <si>
    <t>other retail deposits</t>
  </si>
  <si>
    <t>1.2</t>
  </si>
  <si>
    <t>Operational deposits</t>
  </si>
  <si>
    <t>1.2.1</t>
  </si>
  <si>
    <t>maintained for clearing, custody, cash management or other comparable services in the context of an established operational relationship</t>
  </si>
  <si>
    <t>080</t>
  </si>
  <si>
    <t>1.2.1.1</t>
  </si>
  <si>
    <t>090</t>
  </si>
  <si>
    <t>1.2.1.2</t>
  </si>
  <si>
    <t>1.2.2</t>
  </si>
  <si>
    <t>100</t>
  </si>
  <si>
    <t>1.2.2.1</t>
  </si>
  <si>
    <t>110</t>
  </si>
  <si>
    <t>1.2.2.2</t>
  </si>
  <si>
    <t>120</t>
  </si>
  <si>
    <t>1.2.3</t>
  </si>
  <si>
    <t>maintained in the context of an established operational relationship (other) with non-financial customers</t>
  </si>
  <si>
    <t>130</t>
  </si>
  <si>
    <t>1.2.4</t>
  </si>
  <si>
    <t>1.3</t>
  </si>
  <si>
    <t>Non-operational deposits</t>
  </si>
  <si>
    <t>140</t>
  </si>
  <si>
    <t>1.3.1</t>
  </si>
  <si>
    <t>correspondent banking and provisions of prime brokerage deposits</t>
  </si>
  <si>
    <t>150</t>
  </si>
  <si>
    <t>1.3.2</t>
  </si>
  <si>
    <t>1.3.3</t>
  </si>
  <si>
    <t xml:space="preserve">deposits by other customers </t>
  </si>
  <si>
    <t>160</t>
  </si>
  <si>
    <t>170</t>
  </si>
  <si>
    <t>1.4</t>
  </si>
  <si>
    <t xml:space="preserve"> Additional outflows</t>
  </si>
  <si>
    <t>180</t>
  </si>
  <si>
    <t>1.4.1</t>
  </si>
  <si>
    <t>collateral other than Level 1 assets collateral posted for derivatives</t>
  </si>
  <si>
    <t>190</t>
  </si>
  <si>
    <t>1.4.2</t>
  </si>
  <si>
    <t>material outflows due to deterioration of own credit quality</t>
  </si>
  <si>
    <t>1.4.3</t>
  </si>
  <si>
    <t>200</t>
  </si>
  <si>
    <t>210</t>
  </si>
  <si>
    <t>220</t>
  </si>
  <si>
    <t>1.4.4</t>
  </si>
  <si>
    <t>outflows from derivatives</t>
  </si>
  <si>
    <t>1.4.5</t>
  </si>
  <si>
    <t>short positions</t>
  </si>
  <si>
    <t>230</t>
  </si>
  <si>
    <t>240</t>
  </si>
  <si>
    <t>other</t>
  </si>
  <si>
    <t>250</t>
  </si>
  <si>
    <t>1.4.6</t>
  </si>
  <si>
    <t>callable excess collateral</t>
  </si>
  <si>
    <t>260</t>
  </si>
  <si>
    <t>1.4.7</t>
  </si>
  <si>
    <t>due collateral</t>
  </si>
  <si>
    <t>270</t>
  </si>
  <si>
    <t>1.4.8</t>
  </si>
  <si>
    <t>loss of funding on structured financing activites</t>
  </si>
  <si>
    <t>280</t>
  </si>
  <si>
    <t>structured financing instruments</t>
  </si>
  <si>
    <t>290</t>
  </si>
  <si>
    <t>300</t>
  </si>
  <si>
    <t>assets borrowed on an unsecured basis</t>
  </si>
  <si>
    <t>1.5</t>
  </si>
  <si>
    <t>1.5.1</t>
  </si>
  <si>
    <t xml:space="preserve">credit facilities </t>
  </si>
  <si>
    <t>310</t>
  </si>
  <si>
    <t>to retail customers</t>
  </si>
  <si>
    <t>320</t>
  </si>
  <si>
    <t>to non-financial customers other than retail customers</t>
  </si>
  <si>
    <t>to credit institutions</t>
  </si>
  <si>
    <t>330</t>
  </si>
  <si>
    <t xml:space="preserve">for funding promotional loans of retail customers </t>
  </si>
  <si>
    <t>340</t>
  </si>
  <si>
    <t>for funding promotional loans of non-financial customers</t>
  </si>
  <si>
    <t>350</t>
  </si>
  <si>
    <t>360</t>
  </si>
  <si>
    <t>370</t>
  </si>
  <si>
    <t>380</t>
  </si>
  <si>
    <t>390</t>
  </si>
  <si>
    <t>1.5.2</t>
  </si>
  <si>
    <t>liquidity facilities</t>
  </si>
  <si>
    <t>400</t>
  </si>
  <si>
    <t>410</t>
  </si>
  <si>
    <t>420</t>
  </si>
  <si>
    <t xml:space="preserve">to SSPEs </t>
  </si>
  <si>
    <t>430</t>
  </si>
  <si>
    <t>to purchase assets other than securities from non-financial customers</t>
  </si>
  <si>
    <t>440</t>
  </si>
  <si>
    <t>450</t>
  </si>
  <si>
    <t>460</t>
  </si>
  <si>
    <t>470</t>
  </si>
  <si>
    <t>480</t>
  </si>
  <si>
    <t>490</t>
  </si>
  <si>
    <t>500</t>
  </si>
  <si>
    <t>1.6</t>
  </si>
  <si>
    <t>Other products and services</t>
  </si>
  <si>
    <t>510</t>
  </si>
  <si>
    <t>1.6.1</t>
  </si>
  <si>
    <t>other off-balance sheet and contingent funding obligations</t>
  </si>
  <si>
    <t>520</t>
  </si>
  <si>
    <t>1.6.2</t>
  </si>
  <si>
    <t>undrawn loans and advances to wholesale counterparties</t>
  </si>
  <si>
    <t>530</t>
  </si>
  <si>
    <t>1.6.3</t>
  </si>
  <si>
    <t>mortgages that have been agreed but not yet drawn down</t>
  </si>
  <si>
    <t>540</t>
  </si>
  <si>
    <t>1.6.4</t>
  </si>
  <si>
    <t>credit cards</t>
  </si>
  <si>
    <t>550</t>
  </si>
  <si>
    <t>1.6.5</t>
  </si>
  <si>
    <t>overdrafts</t>
  </si>
  <si>
    <t>560</t>
  </si>
  <si>
    <t>1.6.6</t>
  </si>
  <si>
    <t>planned outflows related to renewal or extension of new retail or wholesale loans</t>
  </si>
  <si>
    <t>570</t>
  </si>
  <si>
    <t>1.6.7</t>
  </si>
  <si>
    <t>planned derivatives payables</t>
  </si>
  <si>
    <t>580</t>
  </si>
  <si>
    <t>1.6.8</t>
  </si>
  <si>
    <t>trade finance off-balance sheet related products</t>
  </si>
  <si>
    <t>590</t>
  </si>
  <si>
    <t>600</t>
  </si>
  <si>
    <t>610</t>
  </si>
  <si>
    <t>620</t>
  </si>
  <si>
    <t>others</t>
  </si>
  <si>
    <t>1.7</t>
  </si>
  <si>
    <t>Other liabilities</t>
  </si>
  <si>
    <t>630</t>
  </si>
  <si>
    <t>1.7.1</t>
  </si>
  <si>
    <t>640</t>
  </si>
  <si>
    <t>1.7.2</t>
  </si>
  <si>
    <t xml:space="preserve">in the form of debt securities if not treated as retail deposits </t>
  </si>
  <si>
    <t>650</t>
  </si>
  <si>
    <t>1.7.3</t>
  </si>
  <si>
    <t>660</t>
  </si>
  <si>
    <t>Counterparty is central bank</t>
  </si>
  <si>
    <t>670</t>
  </si>
  <si>
    <t>level 1  excl. EHQ Covered Bonds collateral</t>
  </si>
  <si>
    <t>680</t>
  </si>
  <si>
    <t>level 1  EHQ Covered Bonds collateral</t>
  </si>
  <si>
    <t>690</t>
  </si>
  <si>
    <t>level 2A collateral</t>
  </si>
  <si>
    <t>700</t>
  </si>
  <si>
    <t>level 2B asset-backed securities (residential or automobile, CQS1) collateral</t>
  </si>
  <si>
    <t>710</t>
  </si>
  <si>
    <t>720</t>
  </si>
  <si>
    <t>other Level 2B assets collateral</t>
  </si>
  <si>
    <t>non-liquid assets collateral</t>
  </si>
  <si>
    <t>Counterparty is non-central bank</t>
  </si>
  <si>
    <t>740</t>
  </si>
  <si>
    <t>750</t>
  </si>
  <si>
    <t>760</t>
  </si>
  <si>
    <t>770</t>
  </si>
  <si>
    <t>780</t>
  </si>
  <si>
    <t>790</t>
  </si>
  <si>
    <t>800</t>
  </si>
  <si>
    <t>counterparty is central govt, PSE&lt;=RW20%, MDB</t>
  </si>
  <si>
    <t>810</t>
  </si>
  <si>
    <t>other counterparty</t>
  </si>
  <si>
    <t>820</t>
  </si>
  <si>
    <t>830</t>
  </si>
  <si>
    <t>840</t>
  </si>
  <si>
    <t>850</t>
  </si>
  <si>
    <t>860</t>
  </si>
  <si>
    <t>870</t>
  </si>
  <si>
    <t>880</t>
  </si>
  <si>
    <t>890</t>
  </si>
  <si>
    <t>provided by credit institutions</t>
  </si>
  <si>
    <t>900</t>
  </si>
  <si>
    <t>provided by financial customers other than credit institutions</t>
  </si>
  <si>
    <t>910</t>
  </si>
  <si>
    <t>provided by sovereigns, central banks, MDBs and PSEs</t>
  </si>
  <si>
    <t>920</t>
  </si>
  <si>
    <t>provided by other customers</t>
  </si>
  <si>
    <t>930</t>
  </si>
  <si>
    <t>940</t>
  </si>
  <si>
    <t>950</t>
  </si>
  <si>
    <t>960</t>
  </si>
  <si>
    <t>970</t>
  </si>
  <si>
    <t>Market value of collateral lent</t>
  </si>
  <si>
    <t>Liquidity value of collateral lent</t>
  </si>
  <si>
    <t>Market value of collateral borrowed</t>
  </si>
  <si>
    <t>Liquidity value of collateral borrowed</t>
  </si>
  <si>
    <t>Outflows</t>
  </si>
  <si>
    <t xml:space="preserve">Inflows subject to the 75% cap on inflows </t>
  </si>
  <si>
    <t>Inflows subject to the 90% cap on inflows</t>
  </si>
  <si>
    <t>Inflows exempted from the cap on inflows</t>
  </si>
  <si>
    <t>050 = 040 - 020</t>
  </si>
  <si>
    <t>060 = 020 - 040</t>
  </si>
  <si>
    <t>070 = 020 - 040</t>
  </si>
  <si>
    <t>080 = 020 - 040</t>
  </si>
  <si>
    <t>1.1</t>
  </si>
  <si>
    <t>Level 1 assets (excl. EHQ covered bonds)</t>
  </si>
  <si>
    <t>Level 1: extremely high quality covered bonds</t>
  </si>
  <si>
    <t>Level 2A assets</t>
  </si>
  <si>
    <t>Level 2B: asset-backed securities (residential or automobile, CQS1)</t>
  </si>
  <si>
    <t>Other Level 2B</t>
  </si>
  <si>
    <t>1.1.7</t>
  </si>
  <si>
    <t>Non-liquid assets</t>
  </si>
  <si>
    <t>1.2.5</t>
  </si>
  <si>
    <t>1.2.6</t>
  </si>
  <si>
    <t>1.2.7</t>
  </si>
  <si>
    <t>1.3.4</t>
  </si>
  <si>
    <t>1.3.5</t>
  </si>
  <si>
    <t>1.3.6</t>
  </si>
  <si>
    <t>1.3.7</t>
  </si>
  <si>
    <t>1.5.3</t>
  </si>
  <si>
    <t>1.5.4</t>
  </si>
  <si>
    <t>1.5.5</t>
  </si>
  <si>
    <t>1.5.6</t>
  </si>
  <si>
    <t>1.5.7</t>
  </si>
  <si>
    <t>1.7.4</t>
  </si>
  <si>
    <t>1.7.5</t>
  </si>
  <si>
    <t>1.7.6</t>
  </si>
  <si>
    <t>1.7.7</t>
  </si>
  <si>
    <t>2</t>
  </si>
  <si>
    <t>Total collateral swaps (all counterparties) where borrowed collateral has been used to cover short positions</t>
  </si>
  <si>
    <t xml:space="preserve">Total collateral swaps with intragroup counterparties </t>
  </si>
  <si>
    <t>Total collateral swaps with central bank counterparties</t>
  </si>
  <si>
    <t>Amount/Market value</t>
  </si>
  <si>
    <t xml:space="preserve"> Applicable weight</t>
  </si>
  <si>
    <t>Value according to Article 9</t>
  </si>
  <si>
    <t>1.1.1.1</t>
  </si>
  <si>
    <t>Coins and banknotes</t>
  </si>
  <si>
    <t>1.1.1.2</t>
  </si>
  <si>
    <t>Withdrawable central bank reserves</t>
  </si>
  <si>
    <t>1.1.1.3</t>
  </si>
  <si>
    <t>Central bank assets</t>
  </si>
  <si>
    <t>1.1.1.4</t>
  </si>
  <si>
    <t xml:space="preserve">Central government assets </t>
  </si>
  <si>
    <t>1.1.1.5</t>
  </si>
  <si>
    <t>1.1.1.6</t>
  </si>
  <si>
    <t>Public Sector Entity assets</t>
  </si>
  <si>
    <t>1.1.1.7</t>
  </si>
  <si>
    <t>1.1.1.8</t>
  </si>
  <si>
    <t>1.1.1.9</t>
  </si>
  <si>
    <t>1.1.1.10</t>
  </si>
  <si>
    <t>Qualifying CIU shares/units: underlying is coins/banknotes and/or central bank exposure</t>
  </si>
  <si>
    <t>1.1.1.11</t>
  </si>
  <si>
    <t>Qualifying CIU shares/units: underlying is Level 1 assets excluding extremely high quality covered bonds</t>
  </si>
  <si>
    <t>1.1.1.12</t>
  </si>
  <si>
    <t>Alternative Liquidity Approaches: Central bank credit facility</t>
  </si>
  <si>
    <t>Alternative Liquidity Approaches: Inclusion of Level 2A assets recognised as Level 1</t>
  </si>
  <si>
    <t>Extremely high quality covered bonds</t>
  </si>
  <si>
    <t>Qualifying CIU shares/units: underlying is extremely high quality covered bonds</t>
  </si>
  <si>
    <t>Regional government / local authorities or Public Sector Entity assets (Member State, RW20%)</t>
  </si>
  <si>
    <t>1.2.1.3</t>
  </si>
  <si>
    <t>1.2.1.4</t>
  </si>
  <si>
    <t>High quality covered bonds (CQS2)</t>
  </si>
  <si>
    <t>1.2.1.5</t>
  </si>
  <si>
    <t>Corporate debt securities (CQS1)</t>
  </si>
  <si>
    <t>1.2.1.6</t>
  </si>
  <si>
    <t>Qualifying CIU shares/units: underlying is Level 2A assets</t>
  </si>
  <si>
    <t>Asset-backed securities (residential, CQS1)</t>
  </si>
  <si>
    <t>Asset-backed securities (auto, CQS1)</t>
  </si>
  <si>
    <t>Corporate debt securities (CQS2/3)</t>
  </si>
  <si>
    <t>Shares (major stock index)</t>
  </si>
  <si>
    <t>Restricted-use central bank committed liquidity facilities</t>
  </si>
  <si>
    <t>Qualifying CIU shares/units: underlying is asset-backed securities (residential or auto, CQS1)</t>
  </si>
  <si>
    <t>Deposits by network member with central institution (no obligated investment)</t>
  </si>
  <si>
    <t>Liquidity funding available to network member from central institution (non-specified collateralisation)</t>
  </si>
  <si>
    <t xml:space="preserve">Alternative Liquidity Approaches: Additional Level 1/2A/2B assets included due to currency consistency not applying for ALA reasons </t>
  </si>
  <si>
    <t>1.3.8</t>
  </si>
  <si>
    <t>Level 1/2A/2B assets excluded due to currency reasons</t>
  </si>
  <si>
    <t>Level 1/2A/2B assets excluded for operational reasons except for currency reasons</t>
  </si>
  <si>
    <t>Market value of collateral received</t>
  </si>
  <si>
    <t>Value of collateral received according to Article 9</t>
  </si>
  <si>
    <t xml:space="preserve">Inflow  </t>
  </si>
  <si>
    <t xml:space="preserve">Subject to the 75% cap on inflows </t>
  </si>
  <si>
    <t xml:space="preserve">Subject to the 90% cap on inflows </t>
  </si>
  <si>
    <t>Exempted from the cap on inflows</t>
  </si>
  <si>
    <t>110 = 040 * 080</t>
  </si>
  <si>
    <t>120 = 050 * 090</t>
  </si>
  <si>
    <t>130 = 060 * 100</t>
  </si>
  <si>
    <t>monies due from retail customers</t>
  </si>
  <si>
    <t>monies due from non-financial corporates</t>
  </si>
  <si>
    <t>1.1.2.3</t>
  </si>
  <si>
    <t>monies due from sovereigns, multilateral development banks and public sector entities</t>
  </si>
  <si>
    <t>monies due from other legal entities</t>
  </si>
  <si>
    <t>Monies due from financial customers</t>
  </si>
  <si>
    <t>monies due from financial customers being classified as operational deposits</t>
  </si>
  <si>
    <t>monies due from central banks</t>
  </si>
  <si>
    <t>1.8</t>
  </si>
  <si>
    <t>Level 2A collateral</t>
  </si>
  <si>
    <t>collateral is used to cover a short position</t>
  </si>
  <si>
    <t>margin loans: collateral is non-liquid</t>
  </si>
  <si>
    <t>collateral is non-liquid equity</t>
  </si>
  <si>
    <t>all other non-liquid collateral</t>
  </si>
  <si>
    <t>MEMORANDUM ITEMS</t>
  </si>
  <si>
    <t>Interdependent inflows</t>
  </si>
  <si>
    <t>Inflows within a group or an institutional protection scheme</t>
  </si>
  <si>
    <t>monies due from financial customers</t>
  </si>
  <si>
    <t>Value / Percentage</t>
  </si>
  <si>
    <t>Notes</t>
  </si>
  <si>
    <t>CALCULATIONS</t>
  </si>
  <si>
    <t>Numerator, denominator, ratio</t>
  </si>
  <si>
    <t>LB = Z</t>
  </si>
  <si>
    <t>NLO</t>
  </si>
  <si>
    <t>LCR = LB / NLO</t>
  </si>
  <si>
    <t>Numerator calculations</t>
  </si>
  <si>
    <t>L1 excl. EHQCB collateral 30 day outflows</t>
  </si>
  <si>
    <t>L1 excl. EHQCB collateral 30 day inflows</t>
  </si>
  <si>
    <t>Secured cash 30 day ouflows</t>
  </si>
  <si>
    <t>Secured cash 30 day inflows</t>
  </si>
  <si>
    <t xml:space="preserve">L1 excl. EHQCB "adjusted amount before cap application" </t>
  </si>
  <si>
    <t xml:space="preserve">F = A-B+C-D+E </t>
  </si>
  <si>
    <t>1.2.8</t>
  </si>
  <si>
    <t>L1 EHQCB collateral 30 day outflows</t>
  </si>
  <si>
    <t>L1 EHQCB collateral 30 day inflows</t>
  </si>
  <si>
    <t xml:space="preserve">L1 EHQCB "adjusted amount before cap application" </t>
  </si>
  <si>
    <t>J = G-H+I</t>
  </si>
  <si>
    <t xml:space="preserve">K= MIN(J, F*70/30)  </t>
  </si>
  <si>
    <t>L1 EHQCB "excess liquid assets amount"</t>
  </si>
  <si>
    <t>L = J-K</t>
  </si>
  <si>
    <t>L2A collateral 30 day outflows</t>
  </si>
  <si>
    <t>L2A collateral 30 day inflows</t>
  </si>
  <si>
    <t xml:space="preserve">L2A "adjusted amount before cap application" </t>
  </si>
  <si>
    <t>P = M-N+O</t>
  </si>
  <si>
    <t>Q = MIN(P, (F+K)40/60, MAX(F70/30-K, 0))</t>
  </si>
  <si>
    <t>L2A "excess liquid assets amount"</t>
  </si>
  <si>
    <t>R = P-Q</t>
  </si>
  <si>
    <t>L2B collateral 30 day outflows</t>
  </si>
  <si>
    <t>L2B collateral 30 day inflows</t>
  </si>
  <si>
    <t>L2B "adjusted amount before cap application"</t>
  </si>
  <si>
    <t>V = S-T+U</t>
  </si>
  <si>
    <t>W = MIN (V, (F+K+Q)15/85, MAX((F+K)40/60-Q,0), MAX(F70/30-K-Q,0))</t>
  </si>
  <si>
    <t>L2B "excess liquid assets amount"</t>
  </si>
  <si>
    <t>X = V-W</t>
  </si>
  <si>
    <t xml:space="preserve">Excess liquid asset amount </t>
  </si>
  <si>
    <t>Y =(F+J+P+V) - MIN ((F+J+P+V, 100/30*F, 100/60*(F+J), 100/85(F+J+P)) = L+R+X</t>
  </si>
  <si>
    <t>Z = (A+G+M+S) - MIN(A+G+M+S, Y)</t>
  </si>
  <si>
    <t>Denominator calculations</t>
  </si>
  <si>
    <t>Total Outflows</t>
  </si>
  <si>
    <t>Fully Exempt Inflows</t>
  </si>
  <si>
    <t>Inflows Subject to 90% Cap</t>
  </si>
  <si>
    <t>Inflows Subject to 75% Cap</t>
  </si>
  <si>
    <t>Reduction for Fully Exempt Inflows</t>
  </si>
  <si>
    <t>RFEI = MIN (FEI, TO)</t>
  </si>
  <si>
    <t>Reduction for Inflows Subject to 90% Cap</t>
  </si>
  <si>
    <t>RIHC = MIN (IHC, 0.9*MAX(TO-FEI, 0))</t>
  </si>
  <si>
    <t>Reduction for Inflows Subject to 75% Cap</t>
  </si>
  <si>
    <t>RIC = MIN (IC, 0.75*MAX(TO-FEI-IHC/0.9, 0))</t>
  </si>
  <si>
    <t>NLO = TO-RFEI-RIHC-RIC</t>
  </si>
  <si>
    <t>Pillar 2</t>
  </si>
  <si>
    <t>LIQUIDITY COVERAGE - CALCULATIONS</t>
  </si>
  <si>
    <t>Total unadjusted LEVEL 2A assets</t>
  </si>
  <si>
    <t>Asset-backed securities (commercial or individuals, Member State, CQS1)</t>
  </si>
  <si>
    <t>Qualifying CIU shares/units: underlying is asset-backed securities (commercial or individuals, Member State, CQS1)</t>
  </si>
  <si>
    <t>Total unadjusted LEVEL 2B assets</t>
  </si>
  <si>
    <t>0.10-0.15</t>
  </si>
  <si>
    <t>0.15-0.20</t>
  </si>
  <si>
    <t>not treated as liquid assets for the depositing institution</t>
  </si>
  <si>
    <t>maintained to obtain cash clearing and central credit institution services within a network</t>
  </si>
  <si>
    <t>level 2B asset-backed securities (commercial or individuals, Member State, CQS1) collateral</t>
  </si>
  <si>
    <t>980</t>
  </si>
  <si>
    <t>FX inflows</t>
  </si>
  <si>
    <t>0.05</t>
  </si>
  <si>
    <t>0.50</t>
  </si>
  <si>
    <t>1.00</t>
  </si>
  <si>
    <t>monies due from financial customers being classified as operational deposits where the credit institution is able to establish a corresponding symmetrical inflow rate</t>
  </si>
  <si>
    <t>monies due from financial customers being classified as operational deposits where the credit institution is not able to establish a corresponding symmetrical inflow rate</t>
  </si>
  <si>
    <t>0.20</t>
  </si>
  <si>
    <t>Level 2B: asset-backed securities (commercial or individuals, Member State, CQS1)</t>
  </si>
  <si>
    <t xml:space="preserve">Exempted from the cap on inflows </t>
  </si>
  <si>
    <t>Regional government / local authorities assets</t>
  </si>
  <si>
    <t>Recognisable domestic and foreign currency central government and central bank assets</t>
  </si>
  <si>
    <t>Credit institution (protected by Member State government, promotional lender) assets</t>
  </si>
  <si>
    <t>Multilateral development bank and international organisations assets</t>
  </si>
  <si>
    <t>Total unadjusted LEVEL 1 extremely high quality covered bonds</t>
  </si>
  <si>
    <t>Central bank or central / regional government or local authorities or Public Sector Entity assets (Third Country, RW20%)</t>
  </si>
  <si>
    <t>Standard weight</t>
  </si>
  <si>
    <t>Standard  weight</t>
  </si>
  <si>
    <t>Applicable  weight</t>
  </si>
  <si>
    <t>covered by Deposit Guarantee Scheme</t>
  </si>
  <si>
    <t>not covered by Deposit Guarantee Scheme</t>
  </si>
  <si>
    <t>impact of an adverse market scenario on derivatives, financing transactions and other contracts</t>
  </si>
  <si>
    <t>historical look back approach</t>
  </si>
  <si>
    <t>advanced method for additional outflows</t>
  </si>
  <si>
    <t>Committed facilities</t>
  </si>
  <si>
    <t>Level 1 collateral which is extremely high quality covered bonds</t>
  </si>
  <si>
    <t>Applicable weight</t>
  </si>
  <si>
    <t xml:space="preserve">L1 excl. EHQCB liquidity buffer (value according to Article 9): unadjusted </t>
  </si>
  <si>
    <t>L1 EHQCB value according to Article 9: unadjusted</t>
  </si>
  <si>
    <t>L2A according to Article 9: unadjusted</t>
  </si>
  <si>
    <t>L2B according to Article 9: unadjusted</t>
  </si>
  <si>
    <t>Total unadjusted LEVEL 1 assets excluding extremely high quality covered bonds</t>
  </si>
  <si>
    <t>Level 2B: high quality covered bonds</t>
  </si>
  <si>
    <t>1.1.8</t>
  </si>
  <si>
    <t>1.5.8</t>
  </si>
  <si>
    <t>1.7.8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</si>
  <si>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</si>
  <si>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</si>
  <si>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</si>
  <si>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</si>
  <si>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</si>
  <si>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</si>
  <si>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</si>
  <si>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</si>
  <si>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treated as liquid assets for the depositing credit institution</t>
  </si>
  <si>
    <t>Level 1 EHQ Covered Bonds assets collateral posted for derivatives</t>
  </si>
  <si>
    <t>internal netting of client´s positions</t>
  </si>
  <si>
    <t>within a group  or an IPS if subject to preferential treatment</t>
  </si>
  <si>
    <t>within IPS or cooperative network if treated as liquid asset by the depositing institution</t>
  </si>
  <si>
    <t>to other financial customers</t>
  </si>
  <si>
    <t>to personal investment companies</t>
  </si>
  <si>
    <t>the excess of funding to non-financial customers</t>
  </si>
  <si>
    <t>the excess of funding to retail customers</t>
  </si>
  <si>
    <t xml:space="preserve">the excess of funding to non financial corporates </t>
  </si>
  <si>
    <t>the excess of funding to sovereigns, MLDBs and PSEs</t>
  </si>
  <si>
    <t>the excess of funding to other legal entities</t>
  </si>
  <si>
    <t>990</t>
  </si>
  <si>
    <t>1000</t>
  </si>
  <si>
    <t>1010</t>
  </si>
  <si>
    <t>1020</t>
  </si>
  <si>
    <t>GRL</t>
  </si>
  <si>
    <t>0.93</t>
  </si>
  <si>
    <t>0.85</t>
  </si>
  <si>
    <t>0.75</t>
  </si>
  <si>
    <t>0.70</t>
  </si>
  <si>
    <t>0.65</t>
  </si>
  <si>
    <t>3</t>
  </si>
  <si>
    <t>4</t>
  </si>
  <si>
    <t>High quality covered bonds (RW35%)</t>
  </si>
  <si>
    <t>Corporate debt securities - non-interest bearing assets (held by credit institutions for religious reasons) (CQS1/2/3)</t>
  </si>
  <si>
    <t>Non-interest bearing assets (held by credit institutions for religious reasons) (CQS3-5)</t>
  </si>
  <si>
    <t>Qualifying CIU shares/units: underlying is corporate debt securities (CQS2/3), shares (major stock index) or non-interest bearing assets (held by credit institutions for religious reasons) (CQS3-5)</t>
  </si>
  <si>
    <t>Securitisations backed by residential loans subject to transitional provision</t>
  </si>
  <si>
    <t xml:space="preserve">Deposits by network member with central institution (obligated investment in Level 1 excl. EHQ CB)  </t>
  </si>
  <si>
    <t xml:space="preserve">Deposits by network member with central institution (obligated investment in Level 1 EHQ CB assets)  </t>
  </si>
  <si>
    <t>Deposits by network member with central institution (obligated investment in Level 2A assets)</t>
  </si>
  <si>
    <t xml:space="preserve">Deposits by network member with central institution (obligated investment in Level 2B assets)  </t>
  </si>
  <si>
    <t>Adjustments made to assets due to net liquidity outflows from early close-out of hedges</t>
  </si>
  <si>
    <t>Adjustments made to assets due to net liquidity inflows from early close-out of hedges</t>
  </si>
  <si>
    <t>Member State-sponsored guaranteed bank assets subject to grandfathering</t>
  </si>
  <si>
    <t>Member State-sponsored impaired asset management agencies subject to transitional provision</t>
  </si>
  <si>
    <t>Level 1 Non-interest bearing assets (held by credit institutions for religious reasons)</t>
  </si>
  <si>
    <t>Level 2A Non-interest bearing assets (held by credit institutions for religious reasons)</t>
  </si>
  <si>
    <t>060 = 010 * 050</t>
  </si>
  <si>
    <t>Central institutions: Level 1 assets excl. EHQ CB which are considered liquid assets for the depositing credit institution</t>
  </si>
  <si>
    <t>Central institutions: Level 2A assets which are considered liquid assets for the depositing credit institution</t>
  </si>
  <si>
    <t>Central institutions: Level 1 EHQ covered bonds which are considered liquid assets for the depositing credit institution</t>
  </si>
  <si>
    <t>Central institutions: Level 2B assets which are considered liquid assets for the depositing credit institution</t>
  </si>
  <si>
    <t>High quality covered bonds (Third Country, CQS1)</t>
  </si>
  <si>
    <t>Collateralised derivatives only</t>
  </si>
  <si>
    <t>1.1.1.13</t>
  </si>
  <si>
    <t>1.2.1.7</t>
  </si>
  <si>
    <t xml:space="preserve">L1 EHQCB "adjusted amount after cap application" </t>
  </si>
  <si>
    <t xml:space="preserve">L2A  "adjusted amount after cap application" </t>
  </si>
  <si>
    <t xml:space="preserve">L2B  "adjusted amount after cap application" </t>
  </si>
  <si>
    <t>C 72.00 - LIQUIDITY COVERAGE - LIQUID ASSETS</t>
  </si>
  <si>
    <t>C 76.00 - LIQUIDITY COVERAGE - CALCULATIONS</t>
  </si>
  <si>
    <t>1</t>
  </si>
  <si>
    <t>TOTAL COLLATERAL SWAPS &amp; COLLATERALISED DERIVATIVES</t>
  </si>
  <si>
    <t>Totals for transactions in which Level 1 assets (excl. EHQ covered bonds) are lent and the following collateral is borrowed:</t>
  </si>
  <si>
    <t>Totals for transactions in which Level 1: extremely high quality covered bonds are lent and the following collateral is borrowed:</t>
  </si>
  <si>
    <t>Totals for transactions in which Level 2A assets are lent and the following collateral is borrowed:</t>
  </si>
  <si>
    <t>Totals for transactions in which Level 2B: asset-backed securities (residential or automobile, CQS1) are lent and the following collateral is borrowed:</t>
  </si>
  <si>
    <t>Totals for transactions in which Level 2B: high quality covered bonds are lent and the following collateral is borrowed:</t>
  </si>
  <si>
    <t>Totals for transactions in which Level 2B: asset-backed securities (commercial or individuals, Member State, CQS1) are lent and the following collateral is borrowed:</t>
  </si>
  <si>
    <t>Totals for transactions in which Other Level 2B assets are lent and the following collateral is borrowed:</t>
  </si>
  <si>
    <t>Totals for transactions in which Non-liquid assets are lent and the following collateral is borrowed:</t>
  </si>
  <si>
    <t>730</t>
  </si>
  <si>
    <t>C 75.00 - LIQUIDITY COVERAGE - COLLATERAL SWAPS</t>
  </si>
  <si>
    <t>TOTAL UNADJUSTED LIQUID ASSETS</t>
  </si>
  <si>
    <t>1.1.14</t>
  </si>
  <si>
    <t>1.2.2.3</t>
  </si>
  <si>
    <t>1.2.2.4</t>
  </si>
  <si>
    <t>1.2.2.5</t>
  </si>
  <si>
    <t>1.2.2.6</t>
  </si>
  <si>
    <t>1.2.2.7</t>
  </si>
  <si>
    <t>1.2.2.8</t>
  </si>
  <si>
    <t>1.2.2.9</t>
  </si>
  <si>
    <t>1.2.2.10</t>
  </si>
  <si>
    <t>1.2.2.11</t>
  </si>
  <si>
    <t>1.2.2.12</t>
  </si>
  <si>
    <t>1.2.2.13</t>
  </si>
  <si>
    <t>1.2.2.14</t>
  </si>
  <si>
    <t>1.2.2.15</t>
  </si>
  <si>
    <t>1.2.2.16</t>
  </si>
  <si>
    <t>TOTAL INFLOWS</t>
  </si>
  <si>
    <t>Inflows from unsecured transactions/deposits</t>
  </si>
  <si>
    <t>1.1.1.2.1</t>
  </si>
  <si>
    <t>1.1.1.2.2</t>
  </si>
  <si>
    <t>1.1.1.2.3</t>
  </si>
  <si>
    <t>1.1.1.2.4</t>
  </si>
  <si>
    <t>1.1.2.1.1</t>
  </si>
  <si>
    <t>1.1.2.1.2</t>
  </si>
  <si>
    <t>1.1.2.2.1</t>
  </si>
  <si>
    <t>1.1.2.2.2</t>
  </si>
  <si>
    <t>monies due from trade financing transactions</t>
  </si>
  <si>
    <t>monies due from securities maturing within 30 days</t>
  </si>
  <si>
    <t>monies due from assets with an undefined contractual end date</t>
  </si>
  <si>
    <t>monies due from positions in major index equity instruments provided that there is no double counting with liquid assets</t>
  </si>
  <si>
    <t>inflows from undrawn credit or liquidity facilities and any other commitments provided by central banks provided that there is no double counting with liquid assets</t>
  </si>
  <si>
    <t>1.1.9</t>
  </si>
  <si>
    <t>inflows from the release of balances held in segregated accounts in accordance with regulatory requirements for the protection of customer trading assets</t>
  </si>
  <si>
    <t>1.1.10</t>
  </si>
  <si>
    <t>inflows from derivatives</t>
  </si>
  <si>
    <t>1.1.11</t>
  </si>
  <si>
    <t>1.1.12</t>
  </si>
  <si>
    <t>other inflows</t>
  </si>
  <si>
    <t>Inflows from secured lending and capital market-driven transactions</t>
  </si>
  <si>
    <t>collateral that qualifies as a liquid asset</t>
  </si>
  <si>
    <t>Level 1 collateral excluding extremely high quality covered bonds</t>
  </si>
  <si>
    <t>Level 2B asset backed securities (residential or auto) collateral</t>
  </si>
  <si>
    <t>Level 2B high quality covered bonds collateral</t>
  </si>
  <si>
    <t>Level 2B asset backed securities (commercial or individuals) collateral</t>
  </si>
  <si>
    <t>Level 2B collateral not already captured in section 1.2.1.4, 1.2.1.5 or 1.2.1.6</t>
  </si>
  <si>
    <t>1.2.1.8</t>
  </si>
  <si>
    <t>collateral that does not qualify as a liquid asset</t>
  </si>
  <si>
    <t>Total inflows from collateral swaps</t>
  </si>
  <si>
    <t>4.1</t>
  </si>
  <si>
    <t>4.2</t>
  </si>
  <si>
    <t>4.3</t>
  </si>
  <si>
    <t>Secured transactions</t>
  </si>
  <si>
    <t>4.4</t>
  </si>
  <si>
    <t>Monies due from maturing securities within 30 days</t>
  </si>
  <si>
    <t>4.5</t>
  </si>
  <si>
    <t>Any other inflows within a group or an institutional protection scheme</t>
  </si>
  <si>
    <t>4.6</t>
  </si>
  <si>
    <t>C 74.00 - LIQUIDITY COVERAGE - INFLOWS</t>
  </si>
  <si>
    <t xml:space="preserve">OUTFLOWS </t>
  </si>
  <si>
    <t>1.1.2.4</t>
  </si>
  <si>
    <t>1.1.3.1</t>
  </si>
  <si>
    <t>1.1.3.2</t>
  </si>
  <si>
    <t>1.1.3.3</t>
  </si>
  <si>
    <t>1.1.3.3.1</t>
  </si>
  <si>
    <t>1.1.3.3.2</t>
  </si>
  <si>
    <t>1.1.4.1</t>
  </si>
  <si>
    <t>1.1.4.2</t>
  </si>
  <si>
    <t>1.1.4.3</t>
  </si>
  <si>
    <t>1.1.4.4</t>
  </si>
  <si>
    <t>1.1.4.4.1</t>
  </si>
  <si>
    <t>1.1.4.4.2</t>
  </si>
  <si>
    <t>1.1.4.5</t>
  </si>
  <si>
    <t>1.1.4.6</t>
  </si>
  <si>
    <t>1.1.4.6.1</t>
  </si>
  <si>
    <t>1.1.4.6.2</t>
  </si>
  <si>
    <t>1.1.4.7</t>
  </si>
  <si>
    <t>1.1.4.8</t>
  </si>
  <si>
    <t>1.1.4.9</t>
  </si>
  <si>
    <t>1.1.4.10</t>
  </si>
  <si>
    <t>1.1.4.10.1</t>
  </si>
  <si>
    <t>1.1.4.10.2</t>
  </si>
  <si>
    <t>1.1.4.11</t>
  </si>
  <si>
    <t>1.1.4.12</t>
  </si>
  <si>
    <t>1.1.5.1</t>
  </si>
  <si>
    <t>1.1.5.1.1</t>
  </si>
  <si>
    <t>1.1.5.1.2</t>
  </si>
  <si>
    <t>1.1.5.1.3</t>
  </si>
  <si>
    <t>1.1.5.1.3.1</t>
  </si>
  <si>
    <t>1.1.5.1.3.2</t>
  </si>
  <si>
    <t>1.1.5.1.3.3</t>
  </si>
  <si>
    <t>1.1.5.1.4</t>
  </si>
  <si>
    <t>1.1.5.1.5</t>
  </si>
  <si>
    <t>1.1.5.1.6</t>
  </si>
  <si>
    <t>1.1.5.1.7</t>
  </si>
  <si>
    <t>1.1.5.2</t>
  </si>
  <si>
    <t>1.1.5.2.1</t>
  </si>
  <si>
    <t>1.1.5.2.2</t>
  </si>
  <si>
    <t>1.1.5.2.3</t>
  </si>
  <si>
    <t>1.1.5.2.4</t>
  </si>
  <si>
    <t>1.1.5.2.4.1</t>
  </si>
  <si>
    <t>1.1.5.2.4.2</t>
  </si>
  <si>
    <t>1.1.5.2.5</t>
  </si>
  <si>
    <t>1.1.5.2.5.1</t>
  </si>
  <si>
    <t>1.1.5.2.5.2</t>
  </si>
  <si>
    <t>1.1.5.2.5.3</t>
  </si>
  <si>
    <t>1.1.5.2.6</t>
  </si>
  <si>
    <t>1.1.5.2.7</t>
  </si>
  <si>
    <t>1.1.5.2.8</t>
  </si>
  <si>
    <t>1.1.6.1</t>
  </si>
  <si>
    <t>1.1.6.2</t>
  </si>
  <si>
    <t>1.1.6.3</t>
  </si>
  <si>
    <t>1.1.6.4</t>
  </si>
  <si>
    <t>1.1.6.5</t>
  </si>
  <si>
    <t>1.1.6.6</t>
  </si>
  <si>
    <t>1.1.6.6.1</t>
  </si>
  <si>
    <t>1.1.6.6.1.1</t>
  </si>
  <si>
    <t>1.1.6.6.1.2</t>
  </si>
  <si>
    <t>1.1.6.6.1.3</t>
  </si>
  <si>
    <t>1.1.6.6.1.4</t>
  </si>
  <si>
    <t>1.1.6.6.2</t>
  </si>
  <si>
    <t>1.1.6.7</t>
  </si>
  <si>
    <t>1.1.6.8</t>
  </si>
  <si>
    <t>1.1.6.9</t>
  </si>
  <si>
    <t>1.1.7.1</t>
  </si>
  <si>
    <t>1.1.7.2</t>
  </si>
  <si>
    <t>1.1.7.3</t>
  </si>
  <si>
    <t>1030</t>
  </si>
  <si>
    <t>1040</t>
  </si>
  <si>
    <t>1050</t>
  </si>
  <si>
    <t>1060</t>
  </si>
  <si>
    <t>1070</t>
  </si>
  <si>
    <t>1080</t>
  </si>
  <si>
    <t>1090</t>
  </si>
  <si>
    <t>1100</t>
  </si>
  <si>
    <t>1110</t>
  </si>
  <si>
    <t>1.2.2.8.1</t>
  </si>
  <si>
    <t>1120</t>
  </si>
  <si>
    <t>1.2.2.8.2</t>
  </si>
  <si>
    <t>1130</t>
  </si>
  <si>
    <t>1140</t>
  </si>
  <si>
    <t>1150</t>
  </si>
  <si>
    <t>1160</t>
  </si>
  <si>
    <t>1170</t>
  </si>
  <si>
    <t>1180</t>
  </si>
  <si>
    <t>1190</t>
  </si>
  <si>
    <t>1200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</si>
  <si>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</si>
  <si>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</si>
  <si>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</si>
  <si>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</si>
  <si>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</si>
  <si>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</si>
  <si>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</si>
  <si>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</si>
  <si>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</si>
  <si>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1300</t>
  </si>
  <si>
    <t>1310</t>
  </si>
  <si>
    <t>1320</t>
  </si>
  <si>
    <t>1330</t>
  </si>
  <si>
    <t>1340</t>
  </si>
  <si>
    <t>1350</t>
  </si>
  <si>
    <t>1360</t>
  </si>
  <si>
    <t>1370</t>
  </si>
  <si>
    <t>1380</t>
  </si>
  <si>
    <t>1390</t>
  </si>
  <si>
    <t>PART V - CALCULATIONS</t>
  </si>
  <si>
    <t>C 72.00</t>
  </si>
  <si>
    <t>C 73.00</t>
  </si>
  <si>
    <t>C 74.00</t>
  </si>
  <si>
    <t>C 75.00</t>
  </si>
  <si>
    <t>C 76.00</t>
  </si>
  <si>
    <t>C 73.00 - LIQUIDITY COVERAGE - OUTFLOWS</t>
  </si>
  <si>
    <t>Currency</t>
  </si>
  <si>
    <r>
      <t xml:space="preserve">040
</t>
    </r>
    <r>
      <rPr>
        <sz val="10"/>
        <rFont val="Verdana"/>
        <family val="2"/>
      </rPr>
      <t>040 = 010 * 030</t>
    </r>
  </si>
  <si>
    <t>Unsecured = 010 * 080
Secured mostly = 010 - 110</t>
  </si>
  <si>
    <t>Unsecured = 020 * 090
Secured mostly = 020 - 120</t>
  </si>
  <si>
    <t>Unsecured = 030 * 080
Secured mostly = 030 - 130</t>
  </si>
  <si>
    <r>
      <t>ANNEX XXIV</t>
    </r>
    <r>
      <rPr>
        <b/>
        <sz val="11"/>
        <color indexed="8"/>
        <rFont val="Verdana"/>
        <family val="2"/>
      </rPr>
      <t xml:space="preserve"> - REPORTING ON LIQUIDITY</t>
    </r>
  </si>
  <si>
    <t>A = from Template C 72.00 of Annex XXIV</t>
  </si>
  <si>
    <t>B = from Template C 72.00, C 74.00 &amp; C 75.00 of Annex XXIV</t>
  </si>
  <si>
    <t>C = from Template C 73.00 &amp; C 75.00 of Annex XXIV</t>
  </si>
  <si>
    <t>D = from Template C 73.00 of Annex XXIV</t>
  </si>
  <si>
    <t>E = from Template C 74.00 of Annex XXIV</t>
  </si>
  <si>
    <t>G = from Template C 72.00 of Annex XXIV</t>
  </si>
  <si>
    <t>H = from Template C 72.00, C 74.00 &amp; C 75.00 of Annex XXIV</t>
  </si>
  <si>
    <t>I = from Template C 73.00 &amp; C 75.00 of Annex XXIV</t>
  </si>
  <si>
    <t>M = from Template C 72.00 of Annex XXIV</t>
  </si>
  <si>
    <t>N = from Template C 72.00, C 74.00 &amp; C 75.00 of Annex XXIV</t>
  </si>
  <si>
    <t>O = from Template C 73.00 &amp; C 75.00 of Annex XXIV</t>
  </si>
  <si>
    <t>S = from Template C 72.00 of Annex XXIV</t>
  </si>
  <si>
    <t>T = from Template C 72.00, C 74.00 &amp; C 75.00 of Annex XXIV</t>
  </si>
  <si>
    <t>U = from Template C 73.00 &amp; C 75.00 of Annex XXIV</t>
  </si>
  <si>
    <t>TO = from Template C 73.00 of Annex XXIV</t>
  </si>
  <si>
    <t>FEI = from Template C 74.00 of Annex XXIV</t>
  </si>
  <si>
    <t>IHC = from Template C 74.00 of Annex XXIV</t>
  </si>
  <si>
    <t>IC = from from Template C 74.00 of Annex XXIV</t>
  </si>
  <si>
    <t>Qualifying CIU shares/units: underlying is High quality covered bonds (RW35%)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</si>
  <si>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</si>
  <si>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</si>
  <si>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</si>
  <si>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</si>
  <si>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</si>
  <si>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</si>
  <si>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</si>
  <si>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</si>
  <si>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</si>
  <si>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</si>
  <si>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</si>
  <si>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Total unadjusted level 1 assets</t>
  </si>
  <si>
    <t>Total unadjusted level 2 assets</t>
  </si>
  <si>
    <t>Outflows from unsecured transactions/deposits</t>
  </si>
  <si>
    <t>maintained in the context of IPS or a cooperative network</t>
  </si>
  <si>
    <r>
      <t>deposits by</t>
    </r>
    <r>
      <rPr>
        <strike/>
        <sz val="11"/>
        <rFont val="Verdana"/>
        <family val="2"/>
      </rPr>
      <t xml:space="preserve"> </t>
    </r>
    <r>
      <rPr>
        <sz val="11"/>
        <rFont val="Verdana"/>
        <family val="2"/>
      </rPr>
      <t>financial customers</t>
    </r>
  </si>
  <si>
    <t>covered by collateralized SFT</t>
  </si>
  <si>
    <t>liquid asset collateral exchangable for non-liquid asset collateral</t>
  </si>
  <si>
    <t>financing facilites</t>
  </si>
  <si>
    <t>to regulated financial institutions other than credit institutions</t>
  </si>
  <si>
    <r>
      <t>liabilities resulting from</t>
    </r>
    <r>
      <rPr>
        <strike/>
        <sz val="11"/>
        <rFont val="Verdana"/>
        <family val="2"/>
      </rPr>
      <t xml:space="preserve"> </t>
    </r>
    <r>
      <rPr>
        <sz val="11"/>
        <rFont val="Verdana"/>
        <family val="2"/>
      </rPr>
      <t>operating expenses</t>
    </r>
  </si>
  <si>
    <t>Outflows from secured lending and capital market-driven transactions</t>
  </si>
  <si>
    <t>level 2B covered bonds</t>
  </si>
  <si>
    <t>Total outflows from collateral swaps</t>
  </si>
  <si>
    <t>6.1</t>
  </si>
  <si>
    <t>6.2</t>
  </si>
  <si>
    <t>6.3</t>
  </si>
  <si>
    <t>6.4</t>
  </si>
  <si>
    <t>7.1</t>
  </si>
  <si>
    <t>7.2</t>
  </si>
  <si>
    <t>7.3</t>
  </si>
  <si>
    <t>7.4</t>
  </si>
  <si>
    <t>11.1</t>
  </si>
  <si>
    <t>11.2</t>
  </si>
  <si>
    <t>11.3</t>
  </si>
  <si>
    <t>11.4</t>
  </si>
  <si>
    <t>11.5</t>
  </si>
  <si>
    <t>11.6</t>
  </si>
  <si>
    <t>11.7</t>
  </si>
  <si>
    <t>11.8</t>
  </si>
  <si>
    <t>Retail bonds with a residual maturity of less than 30 days</t>
  </si>
  <si>
    <t>Retail deposits exempted from the calculation of outflows</t>
  </si>
  <si>
    <t>Not assessed retail deposits</t>
  </si>
  <si>
    <t>Liquidity outflows to be netted by interdependent inflows</t>
  </si>
  <si>
    <t>Operational deposits maintained for clearing, custody, cash management or other comparable services in the context of an established operational relationship</t>
  </si>
  <si>
    <t>Non-operational deposits maintained by financial customers and other customers</t>
  </si>
  <si>
    <t>Funding commitments to non-financial customers</t>
  </si>
  <si>
    <t>Level 1 excl. EHQ covered bonds collateral posted for derivatives</t>
  </si>
  <si>
    <t>Intra group or IPS outflows</t>
  </si>
  <si>
    <t>FX outflows</t>
  </si>
  <si>
    <t>Third countries outflows - transfer restrictions or non-convertible currencies</t>
  </si>
  <si>
    <t xml:space="preserve"> Additional balances required to be installed in central bank reserves</t>
  </si>
  <si>
    <t>of which: to financial customers</t>
  </si>
  <si>
    <t>of which: to non-financial customers</t>
  </si>
  <si>
    <t>of which: secured</t>
  </si>
  <si>
    <t>of which: credit facilities without preferential treatment</t>
  </si>
  <si>
    <t>of which: liquidity facilites without preferential treatment</t>
  </si>
  <si>
    <t>of which: operational deposits</t>
  </si>
  <si>
    <t>of which: non-operational deposits</t>
  </si>
  <si>
    <t>of which: liabilities in the form of debt securities if not treated as retail deposits</t>
  </si>
  <si>
    <t>SFTs monitoring</t>
  </si>
  <si>
    <t>monies due from non-financial customers (except for central banks)</t>
  </si>
  <si>
    <t>monies due from non-financial customers (except for central banks) not corresponding to principal repayment</t>
  </si>
  <si>
    <t>other monies due from non-financial customers (except for central banks)</t>
  </si>
  <si>
    <t>monies due from central banks and financial customers</t>
  </si>
  <si>
    <t>monies due from central banks and financial customers not being classified as operational deposits</t>
  </si>
  <si>
    <t>inflows corresponding to outflows in accordance with promotional loan commitments referred to in Article 31(9) of Commission delegated regulation (EU) 2015/61</t>
  </si>
  <si>
    <t>inflows from undrawn credit or liquidity facilities provided by members of a group or an institutional protection scheme where the competent authorities have granted permission to apply a higher inflow rate</t>
  </si>
  <si>
    <t>Monies due from non-financial customers (except for central banks)</t>
  </si>
  <si>
    <t>Inflows from undrawn credit or liquidity facilities provided by members of a group or an institutional protection scheme where the competent authority has not granted permission to apply a higher inflow rate</t>
  </si>
  <si>
    <t>Liquidity buffer</t>
  </si>
  <si>
    <t>Net liquidity outflow</t>
  </si>
  <si>
    <t>Liquidity coverage ratio (%)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</si>
  <si>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</si>
  <si>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</si>
  <si>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</si>
  <si>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</si>
  <si>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</si>
  <si>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</si>
  <si>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</si>
  <si>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</si>
  <si>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</si>
  <si>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</si>
  <si>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</si>
  <si>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</si>
  <si>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</si>
  <si>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</si>
  <si>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</si>
  <si>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</si>
  <si>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</si>
  <si>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</si>
  <si>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</si>
  <si>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</si>
  <si>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</si>
  <si>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</si>
  <si>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</si>
  <si>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Pillar 2 requirement as set out in Article 105 CRD</t>
  </si>
  <si>
    <t>1.2.3.1</t>
  </si>
  <si>
    <t>1.2.3.2</t>
  </si>
  <si>
    <t>1.2.3.3</t>
  </si>
  <si>
    <t>(Difference between total weighted inflows and total weighted outflows arising from transactions in third countries where there are transfer restrictions or which are denominated in non-convertible currencies)</t>
  </si>
  <si>
    <t>(Excess inflows from a related specialised credit institution)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</si>
</sst>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Verdana"/>
      <family val="2"/>
    </font>
    <font>
      <sz val="10"/>
      <name val="Verdana"/>
      <family val="2"/>
    </font>
    <font>
      <sz val="22"/>
      <name val="Verdana"/>
      <family val="2"/>
    </font>
    <font>
      <b/>
      <sz val="2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trike/>
      <sz val="11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ambria"/>
      <family val="1"/>
    </font>
    <font>
      <b/>
      <sz val="10"/>
      <name val="Arial"/>
      <family val="2"/>
    </font>
    <font>
      <sz val="11"/>
      <color indexed="8"/>
      <name val="Verdan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Verdana"/>
      <family val="2"/>
    </font>
    <font>
      <b/>
      <u/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9"/>
      <name val="Verdana"/>
      <family val="2"/>
    </font>
    <font>
      <sz val="11"/>
      <color theme="0"/>
      <name val="Calibri"/>
      <family val="2"/>
      <scheme val="minor"/>
    </font>
    <font>
      <sz val="11"/>
      <color rgb="FFFF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3" fillId="4" borderId="27" applyFont="0" applyBorder="0">
      <alignment horizontal="center" wrapText="1"/>
    </xf>
    <xf numFmtId="9" fontId="16" fillId="0" borderId="0" applyFont="0" applyFill="0" applyBorder="0" applyAlignment="0" applyProtection="0"/>
  </cellStyleXfs>
  <cellXfs count="572">
    <xf numFmtId="0" fontId="0" fillId="0" borderId="0" xfId="0"/>
    <xf numFmtId="0" fontId="3" fillId="0" borderId="0" xfId="2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2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3" fillId="3" borderId="0" xfId="2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2" fontId="3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1" fillId="0" borderId="0" xfId="0" applyFont="1"/>
    <xf numFmtId="0" fontId="3" fillId="0" borderId="0" xfId="3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0" applyFont="1" applyBorder="1" applyAlignment="1">
      <alignment horizontal="left" vertical="center" wrapText="1" indent="3"/>
    </xf>
    <xf numFmtId="0" fontId="14" fillId="3" borderId="0" xfId="2" applyFont="1" applyFill="1" applyBorder="1" applyAlignment="1">
      <alignment vertical="center"/>
    </xf>
    <xf numFmtId="49" fontId="14" fillId="0" borderId="0" xfId="2" applyNumberFormat="1" applyFont="1" applyAlignment="1">
      <alignment vertical="center"/>
    </xf>
    <xf numFmtId="49" fontId="14" fillId="0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0" xfId="3" applyFont="1" applyFill="1" applyBorder="1" applyAlignment="1">
      <alignment vertical="center"/>
    </xf>
    <xf numFmtId="0" fontId="7" fillId="3" borderId="0" xfId="3" applyFont="1" applyFill="1" applyBorder="1" applyAlignment="1">
      <alignment horizontal="center" vertical="center" wrapText="1"/>
    </xf>
    <xf numFmtId="49" fontId="17" fillId="3" borderId="0" xfId="3" applyNumberFormat="1" applyFont="1" applyFill="1" applyBorder="1" applyAlignment="1">
      <alignment horizontal="left" vertical="center" wrapText="1"/>
    </xf>
    <xf numFmtId="0" fontId="17" fillId="3" borderId="0" xfId="3" applyFont="1" applyFill="1" applyBorder="1" applyAlignment="1">
      <alignment horizontal="left" vertical="center" wrapText="1"/>
    </xf>
    <xf numFmtId="0" fontId="7" fillId="3" borderId="0" xfId="3" applyFont="1" applyFill="1" applyBorder="1" applyAlignment="1">
      <alignment horizontal="left" vertical="center" wrapText="1" indent="1"/>
    </xf>
    <xf numFmtId="0" fontId="3" fillId="3" borderId="0" xfId="3" applyFont="1" applyFill="1" applyBorder="1" applyAlignment="1">
      <alignment horizontal="left" vertical="center" wrapText="1"/>
    </xf>
    <xf numFmtId="49" fontId="4" fillId="3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/>
    </xf>
    <xf numFmtId="49" fontId="14" fillId="0" borderId="0" xfId="2" applyNumberFormat="1" applyFont="1" applyFill="1" applyAlignment="1">
      <alignment vertical="center"/>
    </xf>
    <xf numFmtId="0" fontId="18" fillId="0" borderId="0" xfId="0" applyFont="1"/>
    <xf numFmtId="0" fontId="19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0" fontId="20" fillId="3" borderId="2" xfId="1" applyFont="1" applyFill="1" applyBorder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0" fontId="14" fillId="3" borderId="3" xfId="1" applyFont="1" applyFill="1" applyBorder="1" applyAlignment="1">
      <alignment horizontal="left" vertical="center"/>
    </xf>
    <xf numFmtId="0" fontId="20" fillId="3" borderId="3" xfId="1" applyFont="1" applyFill="1" applyBorder="1" applyAlignment="1">
      <alignment horizontal="left" vertical="center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3" borderId="4" xfId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 wrapText="1" indent="3"/>
    </xf>
    <xf numFmtId="0" fontId="8" fillId="3" borderId="0" xfId="2" applyFont="1" applyFill="1" applyBorder="1" applyAlignment="1">
      <alignment horizontal="left" vertical="center" wrapText="1"/>
    </xf>
    <xf numFmtId="0" fontId="14" fillId="3" borderId="0" xfId="2" applyFont="1" applyFill="1" applyAlignment="1">
      <alignment vertical="center"/>
    </xf>
    <xf numFmtId="1" fontId="14" fillId="3" borderId="0" xfId="2" applyNumberFormat="1" applyFont="1" applyFill="1" applyBorder="1" applyAlignment="1">
      <alignment vertical="center"/>
    </xf>
    <xf numFmtId="0" fontId="3" fillId="3" borderId="0" xfId="2" applyFont="1" applyFill="1" applyBorder="1" applyAlignment="1">
      <alignment vertical="center" wrapText="1"/>
    </xf>
    <xf numFmtId="0" fontId="14" fillId="3" borderId="0" xfId="2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vertical="center"/>
    </xf>
    <xf numFmtId="0" fontId="14" fillId="0" borderId="0" xfId="2" applyFont="1" applyFill="1" applyAlignment="1">
      <alignment vertical="center"/>
    </xf>
    <xf numFmtId="49" fontId="11" fillId="2" borderId="1" xfId="2" applyNumberFormat="1" applyFont="1" applyFill="1" applyBorder="1" applyAlignment="1">
      <alignment horizontal="center" vertical="center"/>
    </xf>
    <xf numFmtId="49" fontId="11" fillId="2" borderId="19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49" fontId="4" fillId="2" borderId="19" xfId="2" applyNumberFormat="1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wrapText="1"/>
    </xf>
    <xf numFmtId="164" fontId="8" fillId="5" borderId="2" xfId="2" applyNumberFormat="1" applyFont="1" applyFill="1" applyBorder="1" applyAlignment="1">
      <alignment horizontal="center" vertical="center" wrapText="1"/>
    </xf>
    <xf numFmtId="164" fontId="8" fillId="5" borderId="4" xfId="2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5" fillId="0" borderId="0" xfId="3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 indent="3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2" fontId="3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2" fontId="3" fillId="2" borderId="43" xfId="2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2" fontId="18" fillId="2" borderId="43" xfId="2" applyNumberFormat="1" applyFont="1" applyFill="1" applyBorder="1" applyAlignment="1">
      <alignment horizontal="center" vertical="center"/>
    </xf>
    <xf numFmtId="9" fontId="21" fillId="5" borderId="53" xfId="5" applyFont="1" applyFill="1" applyBorder="1" applyAlignment="1">
      <alignment horizontal="center" vertical="center" wrapText="1"/>
    </xf>
    <xf numFmtId="0" fontId="7" fillId="2" borderId="61" xfId="3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/>
    </xf>
    <xf numFmtId="0" fontId="8" fillId="2" borderId="31" xfId="2" applyFont="1" applyFill="1" applyBorder="1" applyAlignment="1">
      <alignment horizontal="left" vertical="center" wrapText="1"/>
    </xf>
    <xf numFmtId="49" fontId="8" fillId="2" borderId="31" xfId="2" applyNumberFormat="1" applyFont="1" applyFill="1" applyBorder="1" applyAlignment="1">
      <alignment horizontal="left" vertical="center" wrapText="1"/>
    </xf>
    <xf numFmtId="49" fontId="8" fillId="2" borderId="31" xfId="2" applyNumberFormat="1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49" fontId="11" fillId="2" borderId="33" xfId="3" applyNumberFormat="1" applyFont="1" applyFill="1" applyBorder="1" applyAlignment="1">
      <alignment horizontal="center" vertical="center" wrapText="1"/>
    </xf>
    <xf numFmtId="49" fontId="11" fillId="2" borderId="0" xfId="3" applyNumberFormat="1" applyFont="1" applyFill="1" applyBorder="1" applyAlignment="1">
      <alignment horizontal="center" vertical="center" wrapText="1"/>
    </xf>
    <xf numFmtId="49" fontId="11" fillId="2" borderId="2" xfId="3" applyNumberFormat="1" applyFont="1" applyFill="1" applyBorder="1" applyAlignment="1">
      <alignment horizontal="center" vertical="center" wrapText="1"/>
    </xf>
    <xf numFmtId="49" fontId="11" fillId="2" borderId="34" xfId="3" applyNumberFormat="1" applyFont="1" applyFill="1" applyBorder="1" applyAlignment="1">
      <alignment horizontal="center" vertical="center" wrapText="1"/>
    </xf>
    <xf numFmtId="49" fontId="11" fillId="2" borderId="32" xfId="3" applyNumberFormat="1" applyFont="1" applyFill="1" applyBorder="1" applyAlignment="1">
      <alignment horizontal="center"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49" fontId="12" fillId="2" borderId="35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36" xfId="3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164" fontId="8" fillId="0" borderId="53" xfId="2" applyNumberFormat="1" applyFont="1" applyFill="1" applyBorder="1" applyAlignment="1">
      <alignment vertical="center" wrapText="1"/>
    </xf>
    <xf numFmtId="49" fontId="8" fillId="2" borderId="22" xfId="0" applyNumberFormat="1" applyFont="1" applyFill="1" applyBorder="1" applyAlignment="1">
      <alignment horizontal="left" vertical="center"/>
    </xf>
    <xf numFmtId="49" fontId="8" fillId="2" borderId="52" xfId="0" applyNumberFormat="1" applyFont="1" applyFill="1" applyBorder="1" applyAlignment="1">
      <alignment horizontal="left" vertical="center"/>
    </xf>
    <xf numFmtId="49" fontId="8" fillId="2" borderId="53" xfId="0" applyNumberFormat="1" applyFont="1" applyFill="1" applyBorder="1" applyAlignment="1">
      <alignment horizontal="left" vertical="center"/>
    </xf>
    <xf numFmtId="49" fontId="8" fillId="2" borderId="55" xfId="2" applyNumberFormat="1" applyFont="1" applyFill="1" applyBorder="1" applyAlignment="1">
      <alignment horizontal="left" vertical="center"/>
    </xf>
    <xf numFmtId="0" fontId="7" fillId="2" borderId="12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49" fontId="8" fillId="2" borderId="22" xfId="2" applyNumberFormat="1" applyFont="1" applyFill="1" applyBorder="1" applyAlignment="1">
      <alignment horizontal="left" vertical="center" wrapText="1"/>
    </xf>
    <xf numFmtId="49" fontId="8" fillId="2" borderId="52" xfId="2" applyNumberFormat="1" applyFont="1" applyFill="1" applyBorder="1" applyAlignment="1">
      <alignment horizontal="left" vertical="center" wrapText="1"/>
    </xf>
    <xf numFmtId="0" fontId="14" fillId="2" borderId="62" xfId="2" applyFont="1" applyFill="1" applyBorder="1" applyAlignment="1">
      <alignment vertical="center"/>
    </xf>
    <xf numFmtId="0" fontId="14" fillId="2" borderId="25" xfId="2" applyFont="1" applyFill="1" applyBorder="1" applyAlignment="1">
      <alignment vertical="center"/>
    </xf>
    <xf numFmtId="0" fontId="14" fillId="2" borderId="15" xfId="2" applyFont="1" applyFill="1" applyBorder="1" applyAlignment="1">
      <alignment vertical="center"/>
    </xf>
    <xf numFmtId="2" fontId="3" fillId="0" borderId="63" xfId="2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left" vertical="center" wrapText="1" indent="4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vertical="center" wrapText="1"/>
    </xf>
    <xf numFmtId="2" fontId="3" fillId="2" borderId="43" xfId="0" applyNumberFormat="1" applyFont="1" applyFill="1" applyBorder="1" applyAlignment="1">
      <alignment vertical="center" wrapText="1"/>
    </xf>
    <xf numFmtId="2" fontId="3" fillId="0" borderId="43" xfId="2" applyNumberFormat="1" applyFont="1" applyFill="1" applyBorder="1" applyAlignment="1">
      <alignment horizontal="center" vertical="center" wrapText="1"/>
    </xf>
    <xf numFmtId="2" fontId="3" fillId="2" borderId="43" xfId="0" applyNumberFormat="1" applyFont="1" applyFill="1" applyBorder="1" applyAlignment="1">
      <alignment horizontal="right" vertical="center" wrapText="1"/>
    </xf>
    <xf numFmtId="0" fontId="3" fillId="0" borderId="43" xfId="0" applyFont="1" applyFill="1" applyBorder="1" applyAlignment="1">
      <alignment vertical="center" wrapText="1"/>
    </xf>
    <xf numFmtId="2" fontId="3" fillId="0" borderId="43" xfId="0" applyNumberFormat="1" applyFont="1" applyFill="1" applyBorder="1" applyAlignment="1">
      <alignment vertical="center" wrapText="1"/>
    </xf>
    <xf numFmtId="0" fontId="3" fillId="0" borderId="27" xfId="3" applyFont="1" applyFill="1" applyBorder="1" applyAlignment="1">
      <alignment vertical="center" wrapText="1"/>
    </xf>
    <xf numFmtId="0" fontId="3" fillId="0" borderId="54" xfId="3" applyFont="1" applyFill="1" applyBorder="1" applyAlignment="1">
      <alignment vertical="center" wrapText="1"/>
    </xf>
    <xf numFmtId="0" fontId="3" fillId="0" borderId="41" xfId="2" applyFont="1" applyFill="1" applyBorder="1" applyAlignment="1">
      <alignment horizontal="left" vertical="center" wrapText="1" indent="1"/>
    </xf>
    <xf numFmtId="0" fontId="7" fillId="0" borderId="27" xfId="2" applyFont="1" applyFill="1" applyBorder="1" applyAlignment="1">
      <alignment horizontal="left" vertical="center" wrapText="1"/>
    </xf>
    <xf numFmtId="2" fontId="3" fillId="2" borderId="43" xfId="2" applyNumberFormat="1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left" vertical="center" wrapText="1" indent="1"/>
    </xf>
    <xf numFmtId="0" fontId="3" fillId="0" borderId="54" xfId="2" applyFont="1" applyFill="1" applyBorder="1" applyAlignment="1">
      <alignment horizontal="left" vertical="center" wrapText="1" indent="1"/>
    </xf>
    <xf numFmtId="0" fontId="3" fillId="0" borderId="27" xfId="2" applyFont="1" applyFill="1" applyBorder="1" applyAlignment="1">
      <alignment horizontal="left" vertical="center" wrapText="1" indent="1"/>
    </xf>
    <xf numFmtId="2" fontId="3" fillId="2" borderId="43" xfId="2" applyNumberFormat="1" applyFont="1" applyFill="1" applyBorder="1" applyAlignment="1">
      <alignment horizontal="left" vertical="center" wrapText="1" indent="1"/>
    </xf>
    <xf numFmtId="2" fontId="3" fillId="2" borderId="57" xfId="2" applyNumberFormat="1" applyFont="1" applyFill="1" applyBorder="1" applyAlignment="1">
      <alignment horizontal="left" vertical="center" wrapText="1" indent="1"/>
    </xf>
    <xf numFmtId="2" fontId="3" fillId="2" borderId="49" xfId="2" applyNumberFormat="1" applyFont="1" applyFill="1" applyBorder="1" applyAlignment="1">
      <alignment horizontal="left" vertical="center" wrapText="1" indent="1"/>
    </xf>
    <xf numFmtId="0" fontId="3" fillId="2" borderId="49" xfId="2" applyFont="1" applyFill="1" applyBorder="1" applyAlignment="1">
      <alignment horizontal="left" vertical="center" wrapText="1" indent="1"/>
    </xf>
    <xf numFmtId="2" fontId="3" fillId="2" borderId="81" xfId="2" applyNumberFormat="1" applyFont="1" applyFill="1" applyBorder="1" applyAlignment="1">
      <alignment horizontal="left" vertical="center" wrapText="1" indent="1"/>
    </xf>
    <xf numFmtId="0" fontId="3" fillId="2" borderId="81" xfId="2" applyFont="1" applyFill="1" applyBorder="1" applyAlignment="1">
      <alignment horizontal="left" vertical="center" wrapText="1" indent="1"/>
    </xf>
    <xf numFmtId="2" fontId="3" fillId="2" borderId="49" xfId="2" applyNumberFormat="1" applyFont="1" applyFill="1" applyBorder="1" applyAlignment="1">
      <alignment horizontal="center" vertical="center" wrapText="1"/>
    </xf>
    <xf numFmtId="2" fontId="3" fillId="0" borderId="49" xfId="2" applyNumberFormat="1" applyFont="1" applyFill="1" applyBorder="1" applyAlignment="1">
      <alignment horizontal="center" vertical="center" wrapText="1"/>
    </xf>
    <xf numFmtId="2" fontId="3" fillId="2" borderId="73" xfId="2" applyNumberFormat="1" applyFont="1" applyFill="1" applyBorder="1" applyAlignment="1">
      <alignment horizontal="center" vertical="center" wrapText="1"/>
    </xf>
    <xf numFmtId="2" fontId="3" fillId="0" borderId="73" xfId="2" applyNumberFormat="1" applyFont="1" applyFill="1" applyBorder="1" applyAlignment="1">
      <alignment horizontal="center" vertical="center" wrapText="1"/>
    </xf>
    <xf numFmtId="0" fontId="3" fillId="0" borderId="49" xfId="2" applyFont="1" applyFill="1" applyBorder="1" applyAlignment="1">
      <alignment horizontal="left" vertical="center" wrapText="1" indent="1"/>
    </xf>
    <xf numFmtId="2" fontId="3" fillId="2" borderId="81" xfId="2" applyNumberFormat="1" applyFont="1" applyFill="1" applyBorder="1" applyAlignment="1">
      <alignment horizontal="center" vertical="center" wrapText="1"/>
    </xf>
    <xf numFmtId="2" fontId="3" fillId="0" borderId="81" xfId="2" applyNumberFormat="1" applyFont="1" applyFill="1" applyBorder="1" applyAlignment="1">
      <alignment horizontal="center" vertical="center" wrapText="1"/>
    </xf>
    <xf numFmtId="3" fontId="3" fillId="2" borderId="44" xfId="2" applyNumberFormat="1" applyFont="1" applyFill="1" applyBorder="1" applyAlignment="1">
      <alignment horizontal="right" vertical="center" wrapText="1" indent="1"/>
    </xf>
    <xf numFmtId="3" fontId="3" fillId="2" borderId="58" xfId="2" applyNumberFormat="1" applyFont="1" applyFill="1" applyBorder="1" applyAlignment="1">
      <alignment horizontal="right" vertical="center" wrapText="1" indent="1"/>
    </xf>
    <xf numFmtId="2" fontId="3" fillId="2" borderId="83" xfId="2" applyNumberFormat="1" applyFont="1" applyFill="1" applyBorder="1" applyAlignment="1">
      <alignment horizontal="center" vertical="center" wrapText="1"/>
    </xf>
    <xf numFmtId="2" fontId="3" fillId="0" borderId="83" xfId="2" applyNumberFormat="1" applyFont="1" applyFill="1" applyBorder="1" applyAlignment="1">
      <alignment horizontal="center" vertical="center" wrapText="1"/>
    </xf>
    <xf numFmtId="2" fontId="3" fillId="2" borderId="85" xfId="2" applyNumberFormat="1" applyFont="1" applyFill="1" applyBorder="1" applyAlignment="1">
      <alignment horizontal="center" vertical="center" wrapText="1"/>
    </xf>
    <xf numFmtId="2" fontId="3" fillId="0" borderId="85" xfId="2" applyNumberFormat="1" applyFont="1" applyFill="1" applyBorder="1" applyAlignment="1">
      <alignment horizontal="center" vertical="center" wrapText="1"/>
    </xf>
    <xf numFmtId="2" fontId="26" fillId="2" borderId="28" xfId="3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left" vertical="center"/>
    </xf>
    <xf numFmtId="2" fontId="26" fillId="2" borderId="4" xfId="0" applyNumberFormat="1" applyFont="1" applyFill="1" applyBorder="1" applyAlignment="1">
      <alignment horizontal="left" vertical="center"/>
    </xf>
    <xf numFmtId="2" fontId="26" fillId="2" borderId="4" xfId="3" applyNumberFormat="1" applyFont="1" applyFill="1" applyBorder="1" applyAlignment="1">
      <alignment horizontal="left" vertical="center" wrapText="1"/>
    </xf>
    <xf numFmtId="2" fontId="26" fillId="2" borderId="45" xfId="3" applyNumberFormat="1" applyFont="1" applyFill="1" applyBorder="1" applyAlignment="1">
      <alignment horizontal="left" vertical="center" wrapText="1"/>
    </xf>
    <xf numFmtId="2" fontId="26" fillId="2" borderId="3" xfId="3" applyNumberFormat="1" applyFont="1" applyFill="1" applyBorder="1" applyAlignment="1">
      <alignment horizontal="left" vertical="center" wrapText="1"/>
    </xf>
    <xf numFmtId="2" fontId="26" fillId="2" borderId="22" xfId="3" applyNumberFormat="1" applyFont="1" applyFill="1" applyBorder="1" applyAlignment="1">
      <alignment horizontal="left" vertical="center" wrapText="1"/>
    </xf>
    <xf numFmtId="2" fontId="26" fillId="2" borderId="40" xfId="3" applyNumberFormat="1" applyFont="1" applyFill="1" applyBorder="1" applyAlignment="1">
      <alignment horizontal="left" vertical="center" wrapText="1"/>
    </xf>
    <xf numFmtId="2" fontId="26" fillId="2" borderId="2" xfId="3" applyNumberFormat="1" applyFont="1" applyFill="1" applyBorder="1" applyAlignment="1">
      <alignment horizontal="left" vertical="center" wrapText="1"/>
    </xf>
    <xf numFmtId="2" fontId="26" fillId="2" borderId="52" xfId="3" applyNumberFormat="1" applyFont="1" applyFill="1" applyBorder="1" applyAlignment="1">
      <alignment horizontal="left" vertical="center" wrapText="1"/>
    </xf>
    <xf numFmtId="2" fontId="23" fillId="2" borderId="49" xfId="2" applyNumberFormat="1" applyFont="1" applyFill="1" applyBorder="1" applyAlignment="1">
      <alignment horizontal="center" vertical="center"/>
    </xf>
    <xf numFmtId="2" fontId="23" fillId="2" borderId="43" xfId="2" applyNumberFormat="1" applyFont="1" applyFill="1" applyBorder="1" applyAlignment="1">
      <alignment horizontal="center" vertical="center"/>
    </xf>
    <xf numFmtId="2" fontId="3" fillId="2" borderId="89" xfId="0" applyNumberFormat="1" applyFont="1" applyFill="1" applyBorder="1" applyAlignment="1">
      <alignment horizontal="left" vertical="center" wrapText="1"/>
    </xf>
    <xf numFmtId="2" fontId="3" fillId="2" borderId="43" xfId="0" applyNumberFormat="1" applyFont="1" applyFill="1" applyBorder="1" applyAlignment="1">
      <alignment horizontal="left" vertical="center" wrapText="1"/>
    </xf>
    <xf numFmtId="2" fontId="4" fillId="2" borderId="43" xfId="2" applyNumberFormat="1" applyFont="1" applyFill="1" applyBorder="1" applyAlignment="1">
      <alignment horizontal="center" vertical="center"/>
    </xf>
    <xf numFmtId="2" fontId="23" fillId="2" borderId="73" xfId="2" applyNumberFormat="1" applyFont="1" applyFill="1" applyBorder="1" applyAlignment="1">
      <alignment horizontal="center" vertical="center"/>
    </xf>
    <xf numFmtId="2" fontId="18" fillId="2" borderId="46" xfId="2" applyNumberFormat="1" applyFont="1" applyFill="1" applyBorder="1" applyAlignment="1">
      <alignment horizontal="center" vertical="center"/>
    </xf>
    <xf numFmtId="2" fontId="18" fillId="2" borderId="91" xfId="2" applyNumberFormat="1" applyFont="1" applyFill="1" applyBorder="1" applyAlignment="1">
      <alignment horizontal="center" vertical="center"/>
    </xf>
    <xf numFmtId="3" fontId="3" fillId="2" borderId="42" xfId="0" applyNumberFormat="1" applyFont="1" applyFill="1" applyBorder="1" applyAlignment="1">
      <alignment horizontal="right" vertical="center" wrapText="1"/>
    </xf>
    <xf numFmtId="3" fontId="4" fillId="2" borderId="43" xfId="2" applyNumberFormat="1" applyFont="1" applyFill="1" applyBorder="1" applyAlignment="1">
      <alignment horizontal="right" vertical="center"/>
    </xf>
    <xf numFmtId="3" fontId="3" fillId="2" borderId="43" xfId="5" applyNumberFormat="1" applyFont="1" applyFill="1" applyBorder="1" applyAlignment="1">
      <alignment horizontal="right" vertical="center"/>
    </xf>
    <xf numFmtId="3" fontId="3" fillId="2" borderId="43" xfId="2" applyNumberFormat="1" applyFont="1" applyFill="1" applyBorder="1" applyAlignment="1">
      <alignment horizontal="right" vertical="center"/>
    </xf>
    <xf numFmtId="3" fontId="23" fillId="2" borderId="49" xfId="2" applyNumberFormat="1" applyFont="1" applyFill="1" applyBorder="1" applyAlignment="1">
      <alignment horizontal="right" vertical="center"/>
    </xf>
    <xf numFmtId="3" fontId="7" fillId="5" borderId="43" xfId="2" applyNumberFormat="1" applyFont="1" applyFill="1" applyBorder="1" applyAlignment="1">
      <alignment horizontal="right" vertical="center"/>
    </xf>
    <xf numFmtId="3" fontId="3" fillId="5" borderId="43" xfId="2" applyNumberFormat="1" applyFont="1" applyFill="1" applyBorder="1" applyAlignment="1">
      <alignment horizontal="right" vertical="center"/>
    </xf>
    <xf numFmtId="3" fontId="3" fillId="5" borderId="46" xfId="2" applyNumberFormat="1" applyFont="1" applyFill="1" applyBorder="1" applyAlignment="1">
      <alignment horizontal="right" vertical="center"/>
    </xf>
    <xf numFmtId="3" fontId="3" fillId="2" borderId="49" xfId="2" applyNumberFormat="1" applyFont="1" applyFill="1" applyBorder="1" applyAlignment="1">
      <alignment horizontal="right" vertical="center"/>
    </xf>
    <xf numFmtId="3" fontId="3" fillId="2" borderId="46" xfId="2" applyNumberFormat="1" applyFont="1" applyFill="1" applyBorder="1" applyAlignment="1">
      <alignment horizontal="right" vertical="center"/>
    </xf>
    <xf numFmtId="3" fontId="3" fillId="2" borderId="88" xfId="2" applyNumberFormat="1" applyFont="1" applyFill="1" applyBorder="1" applyAlignment="1">
      <alignment horizontal="right" vertical="center"/>
    </xf>
    <xf numFmtId="3" fontId="3" fillId="2" borderId="83" xfId="2" applyNumberFormat="1" applyFont="1" applyFill="1" applyBorder="1" applyAlignment="1">
      <alignment horizontal="right" vertical="center"/>
    </xf>
    <xf numFmtId="3" fontId="24" fillId="2" borderId="43" xfId="2" applyNumberFormat="1" applyFont="1" applyFill="1" applyBorder="1" applyAlignment="1">
      <alignment horizontal="right" vertical="center"/>
    </xf>
    <xf numFmtId="3" fontId="18" fillId="3" borderId="43" xfId="5" applyNumberFormat="1" applyFont="1" applyFill="1" applyBorder="1" applyAlignment="1">
      <alignment horizontal="right" vertical="center"/>
    </xf>
    <xf numFmtId="3" fontId="3" fillId="3" borderId="43" xfId="5" applyNumberFormat="1" applyFont="1" applyFill="1" applyBorder="1" applyAlignment="1">
      <alignment horizontal="right" vertical="center"/>
    </xf>
    <xf numFmtId="3" fontId="3" fillId="3" borderId="46" xfId="2" applyNumberFormat="1" applyFont="1" applyFill="1" applyBorder="1" applyAlignment="1">
      <alignment horizontal="right" vertical="center"/>
    </xf>
    <xf numFmtId="3" fontId="3" fillId="3" borderId="43" xfId="2" applyNumberFormat="1" applyFont="1" applyFill="1" applyBorder="1" applyAlignment="1">
      <alignment horizontal="right" vertical="center"/>
    </xf>
    <xf numFmtId="3" fontId="3" fillId="3" borderId="30" xfId="2" applyNumberFormat="1" applyFont="1" applyFill="1" applyBorder="1" applyAlignment="1">
      <alignment horizontal="right" vertical="center"/>
    </xf>
    <xf numFmtId="3" fontId="3" fillId="2" borderId="51" xfId="2" applyNumberFormat="1" applyFont="1" applyFill="1" applyBorder="1" applyAlignment="1">
      <alignment horizontal="right" vertical="center"/>
    </xf>
    <xf numFmtId="3" fontId="3" fillId="2" borderId="59" xfId="2" applyNumberFormat="1" applyFont="1" applyFill="1" applyBorder="1" applyAlignment="1">
      <alignment horizontal="right" vertical="center"/>
    </xf>
    <xf numFmtId="3" fontId="3" fillId="3" borderId="51" xfId="2" applyNumberFormat="1" applyFont="1" applyFill="1" applyBorder="1" applyAlignment="1">
      <alignment horizontal="right" vertical="center"/>
    </xf>
    <xf numFmtId="3" fontId="3" fillId="3" borderId="50" xfId="2" applyNumberFormat="1" applyFont="1" applyFill="1" applyBorder="1" applyAlignment="1">
      <alignment horizontal="right" vertical="center"/>
    </xf>
    <xf numFmtId="3" fontId="3" fillId="3" borderId="44" xfId="2" applyNumberFormat="1" applyFont="1" applyFill="1" applyBorder="1" applyAlignment="1">
      <alignment horizontal="right" vertical="center"/>
    </xf>
    <xf numFmtId="3" fontId="3" fillId="3" borderId="56" xfId="2" applyNumberFormat="1" applyFont="1" applyFill="1" applyBorder="1" applyAlignment="1">
      <alignment horizontal="right" vertical="center"/>
    </xf>
    <xf numFmtId="3" fontId="3" fillId="3" borderId="57" xfId="2" applyNumberFormat="1" applyFont="1" applyFill="1" applyBorder="1" applyAlignment="1">
      <alignment horizontal="right" vertical="center"/>
    </xf>
    <xf numFmtId="3" fontId="3" fillId="2" borderId="57" xfId="2" applyNumberFormat="1" applyFont="1" applyFill="1" applyBorder="1" applyAlignment="1">
      <alignment horizontal="right" vertical="center"/>
    </xf>
    <xf numFmtId="3" fontId="3" fillId="2" borderId="58" xfId="2" applyNumberFormat="1" applyFont="1" applyFill="1" applyBorder="1" applyAlignment="1">
      <alignment horizontal="right" vertical="center"/>
    </xf>
    <xf numFmtId="164" fontId="4" fillId="2" borderId="42" xfId="2" applyNumberFormat="1" applyFont="1" applyFill="1" applyBorder="1" applyAlignment="1">
      <alignment horizontal="right" vertical="center"/>
    </xf>
    <xf numFmtId="164" fontId="4" fillId="2" borderId="43" xfId="2" applyNumberFormat="1" applyFont="1" applyFill="1" applyBorder="1" applyAlignment="1">
      <alignment horizontal="right" vertical="center"/>
    </xf>
    <xf numFmtId="164" fontId="3" fillId="0" borderId="29" xfId="2" applyNumberFormat="1" applyFont="1" applyFill="1" applyBorder="1" applyAlignment="1">
      <alignment horizontal="right" vertical="center"/>
    </xf>
    <xf numFmtId="164" fontId="3" fillId="0" borderId="43" xfId="2" applyNumberFormat="1" applyFont="1" applyFill="1" applyBorder="1" applyAlignment="1">
      <alignment horizontal="right" vertical="center"/>
    </xf>
    <xf numFmtId="164" fontId="3" fillId="2" borderId="43" xfId="2" applyNumberFormat="1" applyFont="1" applyFill="1" applyBorder="1" applyAlignment="1">
      <alignment horizontal="right" vertical="center"/>
    </xf>
    <xf numFmtId="164" fontId="3" fillId="3" borderId="29" xfId="2" applyNumberFormat="1" applyFont="1" applyFill="1" applyBorder="1" applyAlignment="1">
      <alignment horizontal="right" vertical="center"/>
    </xf>
    <xf numFmtId="164" fontId="3" fillId="3" borderId="43" xfId="2" applyNumberFormat="1" applyFont="1" applyFill="1" applyBorder="1" applyAlignment="1">
      <alignment horizontal="right" vertical="center"/>
    </xf>
    <xf numFmtId="164" fontId="23" fillId="2" borderId="49" xfId="2" applyNumberFormat="1" applyFont="1" applyFill="1" applyBorder="1" applyAlignment="1">
      <alignment horizontal="right" vertical="center"/>
    </xf>
    <xf numFmtId="164" fontId="3" fillId="3" borderId="30" xfId="2" applyNumberFormat="1" applyFont="1" applyFill="1" applyBorder="1" applyAlignment="1">
      <alignment horizontal="right" vertical="center"/>
    </xf>
    <xf numFmtId="164" fontId="3" fillId="3" borderId="46" xfId="2" applyNumberFormat="1" applyFont="1" applyFill="1" applyBorder="1" applyAlignment="1">
      <alignment horizontal="right" vertical="center"/>
    </xf>
    <xf numFmtId="164" fontId="3" fillId="2" borderId="46" xfId="2" applyNumberFormat="1" applyFont="1" applyFill="1" applyBorder="1" applyAlignment="1">
      <alignment horizontal="right" vertical="center"/>
    </xf>
    <xf numFmtId="164" fontId="3" fillId="2" borderId="49" xfId="2" applyNumberFormat="1" applyFont="1" applyFill="1" applyBorder="1" applyAlignment="1">
      <alignment horizontal="right" vertical="center"/>
    </xf>
    <xf numFmtId="164" fontId="7" fillId="5" borderId="43" xfId="2" applyNumberFormat="1" applyFont="1" applyFill="1" applyBorder="1" applyAlignment="1">
      <alignment horizontal="right" vertical="center"/>
    </xf>
    <xf numFmtId="164" fontId="3" fillId="3" borderId="30" xfId="2" applyNumberFormat="1" applyFont="1" applyFill="1" applyBorder="1" applyAlignment="1" applyProtection="1">
      <alignment horizontal="right" vertical="center"/>
      <protection locked="0"/>
    </xf>
    <xf numFmtId="164" fontId="3" fillId="3" borderId="46" xfId="2" applyNumberFormat="1" applyFont="1" applyFill="1" applyBorder="1" applyAlignment="1" applyProtection="1">
      <alignment horizontal="right" vertical="center"/>
      <protection locked="0"/>
    </xf>
    <xf numFmtId="164" fontId="3" fillId="3" borderId="90" xfId="2" applyNumberFormat="1" applyFont="1" applyFill="1" applyBorder="1" applyAlignment="1" applyProtection="1">
      <alignment horizontal="right" vertical="center"/>
      <protection locked="0"/>
    </xf>
    <xf numFmtId="164" fontId="3" fillId="3" borderId="91" xfId="2" applyNumberFormat="1" applyFont="1" applyFill="1" applyBorder="1" applyAlignment="1" applyProtection="1">
      <alignment horizontal="right" vertical="center"/>
      <protection locked="0"/>
    </xf>
    <xf numFmtId="164" fontId="7" fillId="5" borderId="49" xfId="2" applyNumberFormat="1" applyFont="1" applyFill="1" applyBorder="1" applyAlignment="1">
      <alignment horizontal="right" vertical="center"/>
    </xf>
    <xf numFmtId="164" fontId="3" fillId="2" borderId="29" xfId="2" applyNumberFormat="1" applyFont="1" applyFill="1" applyBorder="1" applyAlignment="1">
      <alignment horizontal="right" vertical="center"/>
    </xf>
    <xf numFmtId="164" fontId="3" fillId="2" borderId="87" xfId="2" applyNumberFormat="1" applyFont="1" applyFill="1" applyBorder="1" applyAlignment="1">
      <alignment horizontal="right" vertical="center"/>
    </xf>
    <xf numFmtId="164" fontId="3" fillId="2" borderId="83" xfId="2" applyNumberFormat="1" applyFont="1" applyFill="1" applyBorder="1" applyAlignment="1">
      <alignment horizontal="right" vertical="center"/>
    </xf>
    <xf numFmtId="164" fontId="3" fillId="5" borderId="43" xfId="2" applyNumberFormat="1" applyFont="1" applyFill="1" applyBorder="1" applyAlignment="1">
      <alignment horizontal="right" vertical="center"/>
    </xf>
    <xf numFmtId="164" fontId="3" fillId="5" borderId="44" xfId="2" applyNumberFormat="1" applyFont="1" applyFill="1" applyBorder="1" applyAlignment="1">
      <alignment horizontal="right" vertical="center"/>
    </xf>
    <xf numFmtId="164" fontId="3" fillId="0" borderId="44" xfId="2" applyNumberFormat="1" applyFont="1" applyFill="1" applyBorder="1" applyAlignment="1">
      <alignment horizontal="right" vertical="center"/>
    </xf>
    <xf numFmtId="164" fontId="7" fillId="5" borderId="44" xfId="2" applyNumberFormat="1" applyFont="1" applyFill="1" applyBorder="1" applyAlignment="1">
      <alignment horizontal="right" vertical="center"/>
    </xf>
    <xf numFmtId="164" fontId="3" fillId="5" borderId="46" xfId="2" applyNumberFormat="1" applyFont="1" applyFill="1" applyBorder="1" applyAlignment="1">
      <alignment horizontal="right" vertical="center"/>
    </xf>
    <xf numFmtId="164" fontId="3" fillId="5" borderId="47" xfId="2" applyNumberFormat="1" applyFont="1" applyFill="1" applyBorder="1" applyAlignment="1">
      <alignment horizontal="right" vertical="center"/>
    </xf>
    <xf numFmtId="164" fontId="7" fillId="5" borderId="59" xfId="2" applyNumberFormat="1" applyFont="1" applyFill="1" applyBorder="1" applyAlignment="1">
      <alignment horizontal="right" vertical="center"/>
    </xf>
    <xf numFmtId="164" fontId="7" fillId="0" borderId="43" xfId="2" applyNumberFormat="1" applyFont="1" applyFill="1" applyBorder="1" applyAlignment="1">
      <alignment horizontal="right" vertical="center"/>
    </xf>
    <xf numFmtId="164" fontId="7" fillId="0" borderId="44" xfId="2" applyNumberFormat="1" applyFont="1" applyFill="1" applyBorder="1" applyAlignment="1">
      <alignment horizontal="right" vertical="center"/>
    </xf>
    <xf numFmtId="164" fontId="7" fillId="0" borderId="83" xfId="2" applyNumberFormat="1" applyFont="1" applyFill="1" applyBorder="1" applyAlignment="1">
      <alignment horizontal="right" vertical="center"/>
    </xf>
    <xf numFmtId="164" fontId="7" fillId="0" borderId="84" xfId="2" applyNumberFormat="1" applyFont="1" applyFill="1" applyBorder="1" applyAlignment="1">
      <alignment horizontal="right" vertical="center"/>
    </xf>
    <xf numFmtId="164" fontId="7" fillId="5" borderId="43" xfId="0" applyNumberFormat="1" applyFont="1" applyFill="1" applyBorder="1" applyAlignment="1">
      <alignment horizontal="right" vertical="center"/>
    </xf>
    <xf numFmtId="164" fontId="3" fillId="0" borderId="68" xfId="2" applyNumberFormat="1" applyFont="1" applyFill="1" applyBorder="1" applyAlignment="1">
      <alignment horizontal="right" vertical="center"/>
    </xf>
    <xf numFmtId="164" fontId="3" fillId="0" borderId="67" xfId="2" applyNumberFormat="1" applyFont="1" applyFill="1" applyBorder="1" applyAlignment="1">
      <alignment horizontal="right" vertical="center"/>
    </xf>
    <xf numFmtId="164" fontId="3" fillId="0" borderId="73" xfId="2" applyNumberFormat="1" applyFont="1" applyFill="1" applyBorder="1" applyAlignment="1">
      <alignment horizontal="right" vertical="center"/>
    </xf>
    <xf numFmtId="164" fontId="3" fillId="2" borderId="73" xfId="3" applyNumberFormat="1" applyFont="1" applyFill="1" applyBorder="1" applyAlignment="1">
      <alignment horizontal="right" vertical="center"/>
    </xf>
    <xf numFmtId="164" fontId="3" fillId="0" borderId="74" xfId="2" applyNumberFormat="1" applyFont="1" applyFill="1" applyBorder="1" applyAlignment="1">
      <alignment horizontal="right" vertical="center"/>
    </xf>
    <xf numFmtId="164" fontId="3" fillId="0" borderId="75" xfId="2" applyNumberFormat="1" applyFont="1" applyFill="1" applyBorder="1" applyAlignment="1">
      <alignment horizontal="right" vertical="center"/>
    </xf>
    <xf numFmtId="164" fontId="3" fillId="2" borderId="76" xfId="2" applyNumberFormat="1" applyFont="1" applyFill="1" applyBorder="1" applyAlignment="1">
      <alignment horizontal="right" vertical="center"/>
    </xf>
    <xf numFmtId="164" fontId="3" fillId="2" borderId="43" xfId="3" applyNumberFormat="1" applyFont="1" applyFill="1" applyBorder="1" applyAlignment="1">
      <alignment horizontal="right" vertical="center"/>
    </xf>
    <xf numFmtId="164" fontId="3" fillId="2" borderId="43" xfId="0" applyNumberFormat="1" applyFont="1" applyFill="1" applyBorder="1" applyAlignment="1">
      <alignment horizontal="right" vertical="center"/>
    </xf>
    <xf numFmtId="164" fontId="3" fillId="2" borderId="68" xfId="3" applyNumberFormat="1" applyFont="1" applyFill="1" applyBorder="1" applyAlignment="1">
      <alignment horizontal="right" vertical="center"/>
    </xf>
    <xf numFmtId="164" fontId="3" fillId="2" borderId="67" xfId="0" applyNumberFormat="1" applyFont="1" applyFill="1" applyBorder="1" applyAlignment="1">
      <alignment horizontal="right" vertical="center"/>
    </xf>
    <xf numFmtId="164" fontId="3" fillId="2" borderId="44" xfId="3" applyNumberFormat="1" applyFont="1" applyFill="1" applyBorder="1" applyAlignment="1">
      <alignment horizontal="right" vertical="center"/>
    </xf>
    <xf numFmtId="164" fontId="3" fillId="0" borderId="57" xfId="2" applyNumberFormat="1" applyFont="1" applyFill="1" applyBorder="1" applyAlignment="1">
      <alignment horizontal="right" vertical="center"/>
    </xf>
    <xf numFmtId="164" fontId="3" fillId="2" borderId="57" xfId="3" applyNumberFormat="1" applyFont="1" applyFill="1" applyBorder="1" applyAlignment="1">
      <alignment horizontal="right" vertical="center"/>
    </xf>
    <xf numFmtId="164" fontId="3" fillId="2" borderId="57" xfId="0" applyNumberFormat="1" applyFont="1" applyFill="1" applyBorder="1" applyAlignment="1">
      <alignment horizontal="right" vertical="center"/>
    </xf>
    <xf numFmtId="164" fontId="3" fillId="2" borderId="69" xfId="3" applyNumberFormat="1" applyFont="1" applyFill="1" applyBorder="1" applyAlignment="1">
      <alignment horizontal="right" vertical="center"/>
    </xf>
    <xf numFmtId="164" fontId="3" fillId="2" borderId="70" xfId="0" applyNumberFormat="1" applyFont="1" applyFill="1" applyBorder="1" applyAlignment="1">
      <alignment horizontal="right" vertical="center"/>
    </xf>
    <xf numFmtId="164" fontId="3" fillId="2" borderId="58" xfId="3" applyNumberFormat="1" applyFont="1" applyFill="1" applyBorder="1" applyAlignment="1">
      <alignment horizontal="right" vertical="center"/>
    </xf>
    <xf numFmtId="164" fontId="7" fillId="5" borderId="68" xfId="0" applyNumberFormat="1" applyFont="1" applyFill="1" applyBorder="1" applyAlignment="1">
      <alignment horizontal="right" vertical="center"/>
    </xf>
    <xf numFmtId="164" fontId="7" fillId="5" borderId="78" xfId="0" applyNumberFormat="1" applyFont="1" applyFill="1" applyBorder="1" applyAlignment="1">
      <alignment horizontal="right" vertical="center"/>
    </xf>
    <xf numFmtId="164" fontId="7" fillId="5" borderId="49" xfId="0" applyNumberFormat="1" applyFont="1" applyFill="1" applyBorder="1" applyAlignment="1">
      <alignment horizontal="right" vertical="center"/>
    </xf>
    <xf numFmtId="164" fontId="7" fillId="5" borderId="71" xfId="0" applyNumberFormat="1" applyFont="1" applyFill="1" applyBorder="1" applyAlignment="1">
      <alignment horizontal="right" vertical="center"/>
    </xf>
    <xf numFmtId="164" fontId="7" fillId="5" borderId="44" xfId="0" applyNumberFormat="1" applyFont="1" applyFill="1" applyBorder="1" applyAlignment="1">
      <alignment horizontal="right" vertical="center"/>
    </xf>
    <xf numFmtId="164" fontId="3" fillId="0" borderId="93" xfId="2" applyNumberFormat="1" applyFont="1" applyFill="1" applyBorder="1" applyAlignment="1">
      <alignment horizontal="right" vertical="center"/>
    </xf>
    <xf numFmtId="164" fontId="7" fillId="5" borderId="59" xfId="0" applyNumberFormat="1" applyFont="1" applyFill="1" applyBorder="1" applyAlignment="1">
      <alignment horizontal="right" vertical="center"/>
    </xf>
    <xf numFmtId="164" fontId="7" fillId="5" borderId="73" xfId="0" applyNumberFormat="1" applyFont="1" applyFill="1" applyBorder="1" applyAlignment="1">
      <alignment horizontal="right" vertical="center"/>
    </xf>
    <xf numFmtId="164" fontId="7" fillId="5" borderId="74" xfId="0" applyNumberFormat="1" applyFont="1" applyFill="1" applyBorder="1" applyAlignment="1">
      <alignment horizontal="right" vertical="center"/>
    </xf>
    <xf numFmtId="164" fontId="7" fillId="5" borderId="76" xfId="0" applyNumberFormat="1" applyFont="1" applyFill="1" applyBorder="1" applyAlignment="1">
      <alignment horizontal="right" vertical="center"/>
    </xf>
    <xf numFmtId="164" fontId="4" fillId="2" borderId="67" xfId="2" applyNumberFormat="1" applyFont="1" applyFill="1" applyBorder="1" applyAlignment="1">
      <alignment horizontal="right" vertical="center"/>
    </xf>
    <xf numFmtId="164" fontId="3" fillId="2" borderId="67" xfId="2" applyNumberFormat="1" applyFont="1" applyFill="1" applyBorder="1" applyAlignment="1">
      <alignment horizontal="right" vertical="center"/>
    </xf>
    <xf numFmtId="164" fontId="23" fillId="2" borderId="72" xfId="2" applyNumberFormat="1" applyFont="1" applyFill="1" applyBorder="1" applyAlignment="1">
      <alignment horizontal="right" vertical="center"/>
    </xf>
    <xf numFmtId="164" fontId="3" fillId="2" borderId="77" xfId="2" applyNumberFormat="1" applyFont="1" applyFill="1" applyBorder="1" applyAlignment="1">
      <alignment horizontal="right" vertical="center"/>
    </xf>
    <xf numFmtId="164" fontId="3" fillId="2" borderId="72" xfId="2" applyNumberFormat="1" applyFont="1" applyFill="1" applyBorder="1" applyAlignment="1">
      <alignment horizontal="right" vertical="center"/>
    </xf>
    <xf numFmtId="164" fontId="7" fillId="5" borderId="67" xfId="2" applyNumberFormat="1" applyFont="1" applyFill="1" applyBorder="1" applyAlignment="1">
      <alignment horizontal="right" vertical="center"/>
    </xf>
    <xf numFmtId="164" fontId="3" fillId="3" borderId="77" xfId="2" applyNumberFormat="1" applyFont="1" applyFill="1" applyBorder="1" applyAlignment="1">
      <alignment horizontal="right" vertical="center"/>
    </xf>
    <xf numFmtId="164" fontId="3" fillId="2" borderId="43" xfId="0" applyNumberFormat="1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0" fontId="4" fillId="2" borderId="43" xfId="0" applyFont="1" applyFill="1" applyBorder="1" applyAlignment="1">
      <alignment wrapText="1"/>
    </xf>
    <xf numFmtId="165" fontId="4" fillId="2" borderId="43" xfId="0" applyNumberFormat="1" applyFont="1" applyFill="1" applyBorder="1" applyAlignment="1">
      <alignment wrapText="1"/>
    </xf>
    <xf numFmtId="164" fontId="3" fillId="2" borderId="43" xfId="0" applyNumberFormat="1" applyFont="1" applyFill="1" applyBorder="1" applyAlignment="1">
      <alignment wrapText="1"/>
    </xf>
    <xf numFmtId="0" fontId="3" fillId="2" borderId="43" xfId="0" applyFont="1" applyFill="1" applyBorder="1" applyAlignment="1">
      <alignment wrapText="1"/>
    </xf>
    <xf numFmtId="165" fontId="3" fillId="2" borderId="43" xfId="0" applyNumberFormat="1" applyFont="1" applyFill="1" applyBorder="1" applyAlignment="1">
      <alignment wrapText="1"/>
    </xf>
    <xf numFmtId="2" fontId="9" fillId="2" borderId="43" xfId="0" applyNumberFormat="1" applyFont="1" applyFill="1" applyBorder="1" applyAlignment="1">
      <alignment vertical="center" wrapText="1"/>
    </xf>
    <xf numFmtId="164" fontId="3" fillId="2" borderId="57" xfId="0" applyNumberFormat="1" applyFont="1" applyFill="1" applyBorder="1" applyAlignment="1">
      <alignment wrapText="1"/>
    </xf>
    <xf numFmtId="164" fontId="3" fillId="2" borderId="57" xfId="0" applyNumberFormat="1" applyFont="1" applyFill="1" applyBorder="1" applyAlignment="1">
      <alignment vertical="center" wrapText="1"/>
    </xf>
    <xf numFmtId="0" fontId="3" fillId="2" borderId="57" xfId="0" applyFont="1" applyFill="1" applyBorder="1" applyAlignment="1">
      <alignment wrapText="1"/>
    </xf>
    <xf numFmtId="165" fontId="3" fillId="2" borderId="57" xfId="0" applyNumberFormat="1" applyFont="1" applyFill="1" applyBorder="1" applyAlignment="1">
      <alignment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3" fontId="3" fillId="2" borderId="43" xfId="0" applyNumberFormat="1" applyFont="1" applyFill="1" applyBorder="1" applyAlignment="1">
      <alignment horizontal="center" vertical="center" wrapText="1"/>
    </xf>
    <xf numFmtId="164" fontId="7" fillId="3" borderId="29" xfId="2" applyNumberFormat="1" applyFont="1" applyFill="1" applyBorder="1" applyAlignment="1">
      <alignment horizontal="right" vertical="center"/>
    </xf>
    <xf numFmtId="164" fontId="7" fillId="3" borderId="43" xfId="2" applyNumberFormat="1" applyFont="1" applyFill="1" applyBorder="1" applyAlignment="1">
      <alignment horizontal="right" vertical="center"/>
    </xf>
    <xf numFmtId="164" fontId="7" fillId="3" borderId="30" xfId="2" applyNumberFormat="1" applyFont="1" applyFill="1" applyBorder="1" applyAlignment="1">
      <alignment horizontal="right" vertical="center"/>
    </xf>
    <xf numFmtId="164" fontId="7" fillId="3" borderId="46" xfId="2" applyNumberFormat="1" applyFont="1" applyFill="1" applyBorder="1" applyAlignment="1">
      <alignment horizontal="right" vertical="center"/>
    </xf>
    <xf numFmtId="3" fontId="7" fillId="3" borderId="30" xfId="2" applyNumberFormat="1" applyFont="1" applyFill="1" applyBorder="1" applyAlignment="1">
      <alignment horizontal="right" vertical="center"/>
    </xf>
    <xf numFmtId="3" fontId="7" fillId="3" borderId="46" xfId="2" applyNumberFormat="1" applyFont="1" applyFill="1" applyBorder="1" applyAlignment="1">
      <alignment horizontal="right" vertical="center"/>
    </xf>
    <xf numFmtId="3" fontId="7" fillId="0" borderId="51" xfId="2" applyNumberFormat="1" applyFont="1" applyFill="1" applyBorder="1" applyAlignment="1">
      <alignment horizontal="right" vertical="center"/>
    </xf>
    <xf numFmtId="3" fontId="7" fillId="0" borderId="50" xfId="2" applyNumberFormat="1" applyFont="1" applyFill="1" applyBorder="1" applyAlignment="1">
      <alignment horizontal="right" vertical="center"/>
    </xf>
    <xf numFmtId="164" fontId="3" fillId="0" borderId="44" xfId="0" applyNumberFormat="1" applyFont="1" applyFill="1" applyBorder="1" applyAlignment="1">
      <alignment horizontal="right" vertical="center" wrapText="1"/>
    </xf>
    <xf numFmtId="164" fontId="3" fillId="5" borderId="44" xfId="0" applyNumberFormat="1" applyFont="1" applyFill="1" applyBorder="1" applyAlignment="1">
      <alignment horizontal="right" vertical="center" wrapText="1"/>
    </xf>
    <xf numFmtId="164" fontId="7" fillId="5" borderId="44" xfId="0" applyNumberFormat="1" applyFont="1" applyFill="1" applyBorder="1" applyAlignment="1">
      <alignment horizontal="right" vertical="center" wrapText="1"/>
    </xf>
    <xf numFmtId="164" fontId="4" fillId="2" borderId="44" xfId="0" applyNumberFormat="1" applyFont="1" applyFill="1" applyBorder="1" applyAlignment="1">
      <alignment horizontal="right"/>
    </xf>
    <xf numFmtId="164" fontId="3" fillId="2" borderId="44" xfId="0" applyNumberFormat="1" applyFont="1" applyFill="1" applyBorder="1" applyAlignment="1">
      <alignment horizontal="right" vertical="center" wrapText="1"/>
    </xf>
    <xf numFmtId="164" fontId="3" fillId="2" borderId="4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>
      <alignment horizontal="right" vertical="center" wrapText="1"/>
    </xf>
    <xf numFmtId="164" fontId="3" fillId="0" borderId="49" xfId="0" applyNumberFormat="1" applyFont="1" applyFill="1" applyBorder="1" applyAlignment="1">
      <alignment vertical="center" wrapText="1"/>
    </xf>
    <xf numFmtId="164" fontId="3" fillId="2" borderId="49" xfId="0" applyNumberFormat="1" applyFont="1" applyFill="1" applyBorder="1" applyAlignment="1">
      <alignment vertical="center" wrapText="1"/>
    </xf>
    <xf numFmtId="2" fontId="9" fillId="2" borderId="49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4" fontId="3" fillId="2" borderId="59" xfId="0" applyNumberFormat="1" applyFont="1" applyFill="1" applyBorder="1" applyAlignment="1">
      <alignment horizontal="right" vertical="center" wrapText="1"/>
    </xf>
    <xf numFmtId="164" fontId="4" fillId="2" borderId="73" xfId="0" applyNumberFormat="1" applyFont="1" applyFill="1" applyBorder="1" applyAlignment="1">
      <alignment wrapText="1"/>
    </xf>
    <xf numFmtId="164" fontId="3" fillId="2" borderId="73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65" fontId="4" fillId="2" borderId="73" xfId="0" applyNumberFormat="1" applyFont="1" applyFill="1" applyBorder="1" applyAlignment="1">
      <alignment wrapText="1"/>
    </xf>
    <xf numFmtId="164" fontId="7" fillId="5" borderId="76" xfId="0" applyNumberFormat="1" applyFont="1" applyFill="1" applyBorder="1" applyAlignment="1">
      <alignment horizontal="right" vertical="center" wrapText="1"/>
    </xf>
    <xf numFmtId="164" fontId="3" fillId="2" borderId="67" xfId="0" applyNumberFormat="1" applyFont="1" applyFill="1" applyBorder="1" applyAlignment="1">
      <alignment horizontal="center" vertical="center" wrapText="1"/>
    </xf>
    <xf numFmtId="164" fontId="3" fillId="2" borderId="67" xfId="0" applyNumberFormat="1" applyFont="1" applyFill="1" applyBorder="1" applyAlignment="1">
      <alignment vertical="center" wrapText="1"/>
    </xf>
    <xf numFmtId="0" fontId="3" fillId="2" borderId="67" xfId="0" applyFont="1" applyFill="1" applyBorder="1" applyAlignment="1">
      <alignment vertical="center" wrapText="1"/>
    </xf>
    <xf numFmtId="164" fontId="3" fillId="0" borderId="67" xfId="0" applyNumberFormat="1" applyFont="1" applyFill="1" applyBorder="1" applyAlignment="1">
      <alignment vertical="center" wrapText="1"/>
    </xf>
    <xf numFmtId="164" fontId="7" fillId="5" borderId="43" xfId="0" applyNumberFormat="1" applyFont="1" applyFill="1" applyBorder="1" applyAlignment="1">
      <alignment horizontal="right" vertical="center" wrapText="1"/>
    </xf>
    <xf numFmtId="164" fontId="7" fillId="5" borderId="81" xfId="2" applyNumberFormat="1" applyFont="1" applyFill="1" applyBorder="1" applyAlignment="1">
      <alignment horizontal="right" vertical="center"/>
    </xf>
    <xf numFmtId="164" fontId="3" fillId="0" borderId="43" xfId="2" applyNumberFormat="1" applyFont="1" applyFill="1" applyBorder="1" applyAlignment="1">
      <alignment horizontal="right" vertical="center" wrapText="1"/>
    </xf>
    <xf numFmtId="164" fontId="3" fillId="0" borderId="85" xfId="2" applyNumberFormat="1" applyFont="1" applyFill="1" applyBorder="1" applyAlignment="1">
      <alignment horizontal="right" vertical="center" wrapText="1"/>
    </xf>
    <xf numFmtId="164" fontId="3" fillId="0" borderId="83" xfId="2" applyNumberFormat="1" applyFont="1" applyFill="1" applyBorder="1" applyAlignment="1">
      <alignment horizontal="right" vertical="center" wrapText="1"/>
    </xf>
    <xf numFmtId="164" fontId="3" fillId="0" borderId="73" xfId="2" applyNumberFormat="1" applyFont="1" applyFill="1" applyBorder="1" applyAlignment="1">
      <alignment horizontal="right" vertical="center" wrapText="1"/>
    </xf>
    <xf numFmtId="164" fontId="7" fillId="5" borderId="49" xfId="2" applyNumberFormat="1" applyFont="1" applyFill="1" applyBorder="1" applyAlignment="1">
      <alignment horizontal="right" vertical="center" wrapText="1"/>
    </xf>
    <xf numFmtId="164" fontId="3" fillId="0" borderId="48" xfId="2" applyNumberFormat="1" applyFont="1" applyFill="1" applyBorder="1" applyAlignment="1">
      <alignment horizontal="right" vertical="center" wrapText="1"/>
    </xf>
    <xf numFmtId="164" fontId="3" fillId="0" borderId="79" xfId="2" applyNumberFormat="1" applyFont="1" applyFill="1" applyBorder="1" applyAlignment="1">
      <alignment horizontal="right" vertical="center" wrapText="1"/>
    </xf>
    <xf numFmtId="164" fontId="7" fillId="5" borderId="80" xfId="2" applyNumberFormat="1" applyFont="1" applyFill="1" applyBorder="1" applyAlignment="1">
      <alignment horizontal="right" vertical="center" wrapText="1"/>
    </xf>
    <xf numFmtId="164" fontId="7" fillId="5" borderId="59" xfId="2" applyNumberFormat="1" applyFont="1" applyFill="1" applyBorder="1" applyAlignment="1">
      <alignment horizontal="right" vertical="center" wrapText="1"/>
    </xf>
    <xf numFmtId="164" fontId="3" fillId="5" borderId="44" xfId="2" applyNumberFormat="1" applyFont="1" applyFill="1" applyBorder="1" applyAlignment="1">
      <alignment horizontal="right" vertical="center" wrapText="1"/>
    </xf>
    <xf numFmtId="164" fontId="3" fillId="5" borderId="82" xfId="2" applyNumberFormat="1" applyFont="1" applyFill="1" applyBorder="1" applyAlignment="1">
      <alignment horizontal="right" vertical="center" wrapText="1"/>
    </xf>
    <xf numFmtId="164" fontId="3" fillId="5" borderId="84" xfId="2" applyNumberFormat="1" applyFont="1" applyFill="1" applyBorder="1" applyAlignment="1">
      <alignment horizontal="right" vertical="center" wrapText="1"/>
    </xf>
    <xf numFmtId="164" fontId="3" fillId="5" borderId="76" xfId="2" applyNumberFormat="1" applyFont="1" applyFill="1" applyBorder="1" applyAlignment="1">
      <alignment horizontal="right" vertical="center" wrapText="1"/>
    </xf>
    <xf numFmtId="49" fontId="7" fillId="2" borderId="52" xfId="2" applyNumberFormat="1" applyFont="1" applyFill="1" applyBorder="1" applyAlignment="1">
      <alignment horizontal="center" vertical="center" wrapText="1"/>
    </xf>
    <xf numFmtId="0" fontId="7" fillId="2" borderId="53" xfId="2" applyFont="1" applyFill="1" applyBorder="1" applyAlignment="1">
      <alignment horizontal="center" vertical="center" wrapText="1"/>
    </xf>
    <xf numFmtId="49" fontId="11" fillId="2" borderId="55" xfId="3" applyNumberFormat="1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horizontal="right" vertical="center"/>
    </xf>
    <xf numFmtId="164" fontId="3" fillId="0" borderId="68" xfId="3" applyNumberFormat="1" applyFont="1" applyFill="1" applyBorder="1" applyAlignment="1">
      <alignment horizontal="right" vertical="center"/>
    </xf>
    <xf numFmtId="0" fontId="10" fillId="3" borderId="1" xfId="3" applyFont="1" applyFill="1" applyBorder="1" applyAlignment="1">
      <alignment horizontal="center" vertical="center" wrapText="1"/>
    </xf>
    <xf numFmtId="49" fontId="4" fillId="2" borderId="28" xfId="2" applyNumberFormat="1" applyFont="1" applyFill="1" applyBorder="1" applyAlignment="1">
      <alignment horizontal="left" vertical="center" wrapText="1"/>
    </xf>
    <xf numFmtId="49" fontId="4" fillId="2" borderId="4" xfId="2" applyNumberFormat="1" applyFont="1" applyFill="1" applyBorder="1" applyAlignment="1">
      <alignment horizontal="left" vertical="center" wrapText="1"/>
    </xf>
    <xf numFmtId="49" fontId="4" fillId="2" borderId="22" xfId="2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49" fontId="4" fillId="2" borderId="52" xfId="2" applyNumberFormat="1" applyFont="1" applyFill="1" applyBorder="1" applyAlignment="1">
      <alignment horizontal="left" vertical="center" wrapText="1"/>
    </xf>
    <xf numFmtId="49" fontId="4" fillId="2" borderId="53" xfId="2" applyNumberFormat="1" applyFont="1" applyFill="1" applyBorder="1" applyAlignment="1">
      <alignment horizontal="left" vertical="center" wrapText="1"/>
    </xf>
    <xf numFmtId="49" fontId="4" fillId="2" borderId="40" xfId="2" applyNumberFormat="1" applyFont="1" applyFill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left" vertical="center" wrapText="1"/>
    </xf>
    <xf numFmtId="49" fontId="4" fillId="2" borderId="23" xfId="2" applyNumberFormat="1" applyFont="1" applyFill="1" applyBorder="1" applyAlignment="1">
      <alignment horizontal="left" vertical="center" wrapText="1"/>
    </xf>
    <xf numFmtId="49" fontId="4" fillId="2" borderId="24" xfId="2" applyNumberFormat="1" applyFont="1" applyFill="1" applyBorder="1" applyAlignment="1">
      <alignment horizontal="left" vertical="center" wrapText="1"/>
    </xf>
    <xf numFmtId="0" fontId="11" fillId="2" borderId="1" xfId="2" quotePrefix="1" applyFont="1" applyFill="1" applyBorder="1" applyAlignment="1">
      <alignment horizontal="center" vertical="center" wrapText="1"/>
    </xf>
    <xf numFmtId="0" fontId="11" fillId="2" borderId="19" xfId="2" quotePrefix="1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left" vertical="center" wrapText="1" indent="3"/>
    </xf>
    <xf numFmtId="0" fontId="3" fillId="0" borderId="41" xfId="2" applyFont="1" applyFill="1" applyBorder="1" applyAlignment="1">
      <alignment horizontal="left" vertical="center" wrapText="1" indent="3"/>
    </xf>
    <xf numFmtId="0" fontId="7" fillId="0" borderId="41" xfId="2" applyFont="1" applyFill="1" applyBorder="1" applyAlignment="1">
      <alignment horizontal="left" vertical="center" wrapText="1" indent="2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 applyProtection="1">
      <alignment horizontal="left" vertical="center" wrapText="1" indent="4"/>
    </xf>
    <xf numFmtId="49" fontId="7" fillId="0" borderId="1" xfId="0" applyNumberFormat="1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 applyProtection="1">
      <alignment horizontal="left" vertical="center" wrapText="1" indent="3"/>
    </xf>
    <xf numFmtId="0" fontId="3" fillId="0" borderId="1" xfId="0" applyFont="1" applyFill="1" applyBorder="1" applyAlignment="1" applyProtection="1">
      <alignment horizontal="left" vertical="center" wrapText="1" indent="5"/>
    </xf>
    <xf numFmtId="0" fontId="3" fillId="0" borderId="1" xfId="0" applyFont="1" applyFill="1" applyBorder="1" applyAlignment="1">
      <alignment horizontal="left" vertical="center" wrapText="1" indent="5"/>
    </xf>
    <xf numFmtId="0" fontId="3" fillId="0" borderId="1" xfId="0" applyFont="1" applyFill="1" applyBorder="1" applyAlignment="1" applyProtection="1">
      <alignment horizontal="left" vertical="center" wrapText="1" indent="6"/>
    </xf>
    <xf numFmtId="0" fontId="3" fillId="0" borderId="1" xfId="0" applyFont="1" applyFill="1" applyBorder="1" applyAlignment="1">
      <alignment horizontal="left" vertical="center" wrapText="1" indent="6"/>
    </xf>
    <xf numFmtId="0" fontId="7" fillId="0" borderId="1" xfId="0" applyFont="1" applyFill="1" applyBorder="1" applyAlignment="1">
      <alignment horizontal="left" vertical="center" wrapText="1" indent="2"/>
    </xf>
    <xf numFmtId="0" fontId="7" fillId="0" borderId="4" xfId="3" applyFont="1" applyFill="1" applyBorder="1" applyAlignment="1">
      <alignment horizontal="left" vertical="center" wrapText="1" indent="1"/>
    </xf>
    <xf numFmtId="0" fontId="3" fillId="0" borderId="1" xfId="2" applyFont="1" applyFill="1" applyBorder="1" applyAlignment="1">
      <alignment horizontal="left" vertical="center" wrapText="1" indent="3"/>
    </xf>
    <xf numFmtId="0" fontId="3" fillId="0" borderId="5" xfId="2" applyFont="1" applyFill="1" applyBorder="1" applyAlignment="1">
      <alignment horizontal="left" vertical="center" wrapText="1" indent="3"/>
    </xf>
    <xf numFmtId="0" fontId="7" fillId="0" borderId="2" xfId="3" applyFont="1" applyFill="1" applyBorder="1" applyAlignment="1">
      <alignment horizontal="left" vertical="center" wrapText="1" indent="2"/>
    </xf>
    <xf numFmtId="0" fontId="3" fillId="0" borderId="4" xfId="2" applyFont="1" applyFill="1" applyBorder="1" applyAlignment="1">
      <alignment horizontal="left" vertical="center" wrapText="1" indent="3"/>
    </xf>
    <xf numFmtId="0" fontId="3" fillId="0" borderId="5" xfId="2" applyFont="1" applyFill="1" applyBorder="1" applyAlignment="1">
      <alignment horizontal="left" vertical="center" wrapText="1" indent="4"/>
    </xf>
    <xf numFmtId="0" fontId="7" fillId="0" borderId="1" xfId="3" applyFont="1" applyFill="1" applyBorder="1" applyAlignment="1">
      <alignment horizontal="left" vertical="center" wrapText="1" indent="2"/>
    </xf>
    <xf numFmtId="0" fontId="7" fillId="0" borderId="3" xfId="3" applyFont="1" applyFill="1" applyBorder="1" applyAlignment="1">
      <alignment horizontal="left" vertical="center" wrapText="1" indent="1"/>
    </xf>
    <xf numFmtId="0" fontId="3" fillId="0" borderId="1" xfId="2" applyFont="1" applyFill="1" applyBorder="1" applyAlignment="1">
      <alignment horizontal="left" vertical="center" wrapText="1" indent="1"/>
    </xf>
    <xf numFmtId="49" fontId="7" fillId="0" borderId="53" xfId="0" applyNumberFormat="1" applyFont="1" applyFill="1" applyBorder="1" applyAlignment="1">
      <alignment horizontal="left" vertical="center" wrapText="1"/>
    </xf>
    <xf numFmtId="2" fontId="26" fillId="2" borderId="53" xfId="3" applyNumberFormat="1" applyFont="1" applyFill="1" applyBorder="1" applyAlignment="1">
      <alignment horizontal="left" vertical="center" wrapText="1"/>
    </xf>
    <xf numFmtId="2" fontId="26" fillId="2" borderId="1" xfId="3" applyNumberFormat="1" applyFont="1" applyFill="1" applyBorder="1" applyAlignment="1">
      <alignment horizontal="left" vertical="center" wrapText="1"/>
    </xf>
    <xf numFmtId="164" fontId="3" fillId="2" borderId="91" xfId="2" applyNumberFormat="1" applyFont="1" applyFill="1" applyBorder="1" applyAlignment="1">
      <alignment horizontal="right" vertical="center"/>
    </xf>
    <xf numFmtId="164" fontId="3" fillId="2" borderId="92" xfId="2" applyNumberFormat="1" applyFont="1" applyFill="1" applyBorder="1" applyAlignment="1">
      <alignment horizontal="right" vertical="center"/>
    </xf>
    <xf numFmtId="0" fontId="10" fillId="3" borderId="1" xfId="3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left" vertical="center"/>
    </xf>
    <xf numFmtId="49" fontId="7" fillId="0" borderId="27" xfId="0" applyNumberFormat="1" applyFont="1" applyFill="1" applyBorder="1" applyAlignment="1">
      <alignment horizontal="left" vertical="center" wrapText="1" indent="1"/>
    </xf>
    <xf numFmtId="0" fontId="3" fillId="0" borderId="27" xfId="3" applyFont="1" applyFill="1" applyBorder="1" applyAlignment="1">
      <alignment horizontal="left" vertical="center" wrapText="1" indent="2"/>
    </xf>
    <xf numFmtId="49" fontId="7" fillId="0" borderId="41" xfId="0" applyNumberFormat="1" applyFont="1" applyFill="1" applyBorder="1" applyAlignment="1">
      <alignment horizontal="left" vertical="center" wrapText="1" indent="1"/>
    </xf>
    <xf numFmtId="0" fontId="3" fillId="0" borderId="34" xfId="3" applyFont="1" applyFill="1" applyBorder="1" applyAlignment="1">
      <alignment horizontal="left" vertical="center" wrapText="1" indent="2"/>
    </xf>
    <xf numFmtId="49" fontId="4" fillId="2" borderId="28" xfId="2" applyNumberFormat="1" applyFont="1" applyFill="1" applyBorder="1" applyAlignment="1">
      <alignment horizontal="left" vertical="center" wrapText="1"/>
    </xf>
    <xf numFmtId="49" fontId="4" fillId="2" borderId="23" xfId="2" applyNumberFormat="1" applyFont="1" applyFill="1" applyBorder="1" applyAlignment="1">
      <alignment horizontal="left" vertical="center" wrapText="1"/>
    </xf>
    <xf numFmtId="49" fontId="4" fillId="2" borderId="24" xfId="2" applyNumberFormat="1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39" xfId="2" applyFont="1" applyFill="1" applyBorder="1" applyAlignment="1">
      <alignment horizontal="left" vertical="center" wrapText="1" indent="1"/>
    </xf>
    <xf numFmtId="0" fontId="3" fillId="0" borderId="63" xfId="2" applyFont="1" applyFill="1" applyBorder="1" applyAlignment="1">
      <alignment horizontal="left" vertical="center" wrapText="1" indent="1"/>
    </xf>
    <xf numFmtId="0" fontId="3" fillId="0" borderId="32" xfId="2" applyFont="1" applyFill="1" applyBorder="1" applyAlignment="1">
      <alignment horizontal="left" vertical="center" wrapText="1" indent="1"/>
    </xf>
    <xf numFmtId="0" fontId="3" fillId="0" borderId="19" xfId="2" applyFont="1" applyFill="1" applyBorder="1" applyAlignment="1">
      <alignment horizontal="left" vertical="center" wrapText="1" indent="1"/>
    </xf>
    <xf numFmtId="0" fontId="3" fillId="0" borderId="66" xfId="2" applyFont="1" applyFill="1" applyBorder="1" applyAlignment="1">
      <alignment horizontal="left" vertical="center" wrapText="1" indent="1"/>
    </xf>
    <xf numFmtId="0" fontId="3" fillId="3" borderId="4" xfId="2" applyFont="1" applyFill="1" applyBorder="1" applyAlignment="1">
      <alignment horizontal="left" vertical="center" wrapText="1"/>
    </xf>
    <xf numFmtId="49" fontId="4" fillId="2" borderId="97" xfId="2" applyNumberFormat="1" applyFont="1" applyFill="1" applyBorder="1" applyAlignment="1">
      <alignment horizontal="left" vertical="center" wrapText="1"/>
    </xf>
    <xf numFmtId="49" fontId="4" fillId="2" borderId="98" xfId="2" applyNumberFormat="1" applyFont="1" applyFill="1" applyBorder="1" applyAlignment="1">
      <alignment horizontal="left" vertical="center" wrapText="1"/>
    </xf>
    <xf numFmtId="0" fontId="3" fillId="0" borderId="98" xfId="2" applyFont="1" applyFill="1" applyBorder="1" applyAlignment="1">
      <alignment horizontal="left" vertical="center" wrapText="1"/>
    </xf>
    <xf numFmtId="164" fontId="8" fillId="5" borderId="98" xfId="2" applyNumberFormat="1" applyFont="1" applyFill="1" applyBorder="1" applyAlignment="1">
      <alignment horizontal="center" vertical="center" wrapText="1"/>
    </xf>
    <xf numFmtId="0" fontId="3" fillId="0" borderId="99" xfId="2" applyFont="1" applyFill="1" applyBorder="1" applyAlignment="1">
      <alignment horizontal="left" vertical="center" wrapText="1" indent="1"/>
    </xf>
    <xf numFmtId="0" fontId="3" fillId="3" borderId="98" xfId="2" applyFont="1" applyFill="1" applyBorder="1" applyAlignment="1">
      <alignment horizontal="left" vertical="center" wrapText="1"/>
    </xf>
    <xf numFmtId="49" fontId="4" fillId="2" borderId="100" xfId="2" applyNumberFormat="1" applyFont="1" applyFill="1" applyBorder="1" applyAlignment="1">
      <alignment horizontal="left" vertical="center" wrapText="1"/>
    </xf>
    <xf numFmtId="49" fontId="4" fillId="2" borderId="101" xfId="2" applyNumberFormat="1" applyFont="1" applyFill="1" applyBorder="1" applyAlignment="1">
      <alignment horizontal="left" vertical="center" wrapText="1"/>
    </xf>
    <xf numFmtId="0" fontId="3" fillId="3" borderId="101" xfId="2" applyFont="1" applyFill="1" applyBorder="1" applyAlignment="1">
      <alignment horizontal="left" vertical="center" wrapText="1"/>
    </xf>
    <xf numFmtId="164" fontId="8" fillId="5" borderId="101" xfId="2" applyNumberFormat="1" applyFont="1" applyFill="1" applyBorder="1" applyAlignment="1">
      <alignment horizontal="center" vertical="center" wrapText="1"/>
    </xf>
    <xf numFmtId="0" fontId="3" fillId="0" borderId="102" xfId="2" applyFont="1" applyFill="1" applyBorder="1" applyAlignment="1">
      <alignment horizontal="left" vertical="center" wrapText="1" indent="1"/>
    </xf>
    <xf numFmtId="0" fontId="7" fillId="0" borderId="4" xfId="2" applyFont="1" applyFill="1" applyBorder="1" applyAlignment="1">
      <alignment horizontal="left" vertical="center" wrapText="1"/>
    </xf>
    <xf numFmtId="0" fontId="3" fillId="0" borderId="103" xfId="2" applyFont="1" applyFill="1" applyBorder="1" applyAlignment="1">
      <alignment horizontal="left" vertical="center" wrapText="1"/>
    </xf>
    <xf numFmtId="0" fontId="7" fillId="0" borderId="24" xfId="2" applyFont="1" applyFill="1" applyBorder="1" applyAlignment="1">
      <alignment horizontal="left" vertical="center" wrapText="1"/>
    </xf>
    <xf numFmtId="49" fontId="4" fillId="2" borderId="23" xfId="2" applyNumberFormat="1" applyFont="1" applyFill="1" applyBorder="1" applyAlignment="1">
      <alignment horizontal="left" vertical="center" wrapText="1"/>
    </xf>
    <xf numFmtId="49" fontId="4" fillId="2" borderId="24" xfId="2" applyNumberFormat="1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3" fillId="0" borderId="53" xfId="2" applyFont="1" applyFill="1" applyBorder="1" applyAlignment="1">
      <alignment horizontal="left" vertical="center" wrapText="1"/>
    </xf>
    <xf numFmtId="164" fontId="21" fillId="5" borderId="24" xfId="2" applyNumberFormat="1" applyFont="1" applyFill="1" applyBorder="1" applyAlignment="1">
      <alignment horizontal="center" vertical="center" wrapText="1"/>
    </xf>
    <xf numFmtId="164" fontId="3" fillId="2" borderId="94" xfId="2" applyNumberFormat="1" applyFont="1" applyFill="1" applyBorder="1" applyAlignment="1">
      <alignment horizontal="right" vertical="center"/>
    </xf>
    <xf numFmtId="3" fontId="3" fillId="2" borderId="91" xfId="2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18" fillId="2" borderId="1" xfId="0" applyFont="1" applyFill="1" applyBorder="1"/>
    <xf numFmtId="0" fontId="7" fillId="2" borderId="1" xfId="1" applyFont="1" applyFill="1" applyBorder="1" applyAlignment="1">
      <alignment horizontal="left" vertical="center" indent="3"/>
    </xf>
    <xf numFmtId="0" fontId="6" fillId="2" borderId="7" xfId="2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7" fillId="2" borderId="64" xfId="2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2" borderId="13" xfId="2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96" xfId="2" applyFont="1" applyFill="1" applyBorder="1" applyAlignment="1">
      <alignment horizontal="left" vertical="center" wrapText="1"/>
    </xf>
    <xf numFmtId="0" fontId="7" fillId="2" borderId="95" xfId="2" applyFont="1" applyFill="1" applyBorder="1" applyAlignment="1">
      <alignment horizontal="left" vertical="center" wrapText="1"/>
    </xf>
    <xf numFmtId="0" fontId="7" fillId="2" borderId="31" xfId="2" applyFont="1" applyFill="1" applyBorder="1" applyAlignment="1">
      <alignment horizontal="left" vertical="center" wrapText="1"/>
    </xf>
    <xf numFmtId="0" fontId="27" fillId="2" borderId="96" xfId="3" applyFont="1" applyFill="1" applyBorder="1" applyAlignment="1">
      <alignment horizontal="left" vertical="center" wrapText="1"/>
    </xf>
    <xf numFmtId="0" fontId="27" fillId="2" borderId="95" xfId="3" applyFont="1" applyFill="1" applyBorder="1" applyAlignment="1">
      <alignment horizontal="left" vertical="center" wrapText="1"/>
    </xf>
    <xf numFmtId="0" fontId="18" fillId="0" borderId="95" xfId="0" applyFont="1" applyBorder="1" applyAlignment="1"/>
    <xf numFmtId="0" fontId="18" fillId="0" borderId="61" xfId="0" applyFont="1" applyBorder="1" applyAlignment="1"/>
    <xf numFmtId="0" fontId="7" fillId="2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7" fillId="2" borderId="17" xfId="3" applyFont="1" applyFill="1" applyBorder="1" applyAlignment="1">
      <alignment horizontal="left" vertical="center" wrapText="1"/>
    </xf>
    <xf numFmtId="0" fontId="27" fillId="2" borderId="18" xfId="3" applyFont="1" applyFill="1" applyBorder="1" applyAlignment="1">
      <alignment horizontal="left" vertical="center" wrapText="1"/>
    </xf>
    <xf numFmtId="0" fontId="27" fillId="2" borderId="86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26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35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7" fillId="2" borderId="28" xfId="3" applyFont="1" applyFill="1" applyBorder="1" applyAlignment="1">
      <alignment horizontal="center" vertical="center" wrapText="1"/>
    </xf>
    <xf numFmtId="0" fontId="7" fillId="2" borderId="34" xfId="3" applyFont="1" applyFill="1" applyBorder="1" applyAlignment="1">
      <alignment horizontal="center" vertical="center" wrapText="1"/>
    </xf>
    <xf numFmtId="0" fontId="7" fillId="2" borderId="41" xfId="3" applyFont="1" applyFill="1" applyBorder="1" applyAlignment="1">
      <alignment horizontal="center" vertical="center" wrapText="1"/>
    </xf>
    <xf numFmtId="49" fontId="11" fillId="2" borderId="2" xfId="2" applyNumberFormat="1" applyFont="1" applyFill="1" applyBorder="1" applyAlignment="1">
      <alignment horizontal="center" vertical="center"/>
    </xf>
    <xf numFmtId="49" fontId="11" fillId="2" borderId="4" xfId="2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 wrapText="1"/>
    </xf>
    <xf numFmtId="0" fontId="7" fillId="2" borderId="36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37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3" fillId="3" borderId="27" xfId="3" applyFont="1" applyFill="1" applyBorder="1" applyAlignment="1" applyProtection="1">
      <alignment horizontal="left" vertical="center" wrapText="1" indent="2"/>
    </xf>
    <xf numFmtId="0" fontId="3" fillId="3" borderId="31" xfId="3" applyFont="1" applyFill="1" applyBorder="1" applyAlignment="1" applyProtection="1">
      <alignment horizontal="left" vertical="center" wrapText="1" indent="2"/>
    </xf>
    <xf numFmtId="0" fontId="3" fillId="3" borderId="27" xfId="3" applyFont="1" applyFill="1" applyBorder="1" applyAlignment="1" applyProtection="1">
      <alignment horizontal="left" vertical="center" wrapText="1" indent="3"/>
    </xf>
    <xf numFmtId="0" fontId="3" fillId="3" borderId="31" xfId="3" applyFont="1" applyFill="1" applyBorder="1" applyAlignment="1" applyProtection="1">
      <alignment horizontal="left" vertical="center" wrapText="1" indent="3"/>
    </xf>
    <xf numFmtId="0" fontId="27" fillId="3" borderId="6" xfId="3" applyFont="1" applyFill="1" applyBorder="1" applyAlignment="1">
      <alignment horizontal="left" vertical="center" wrapText="1"/>
    </xf>
    <xf numFmtId="0" fontId="27" fillId="3" borderId="35" xfId="3" applyFont="1" applyFill="1" applyBorder="1" applyAlignment="1">
      <alignment horizontal="left" vertical="center" wrapText="1"/>
    </xf>
    <xf numFmtId="0" fontId="3" fillId="3" borderId="27" xfId="3" applyFont="1" applyFill="1" applyBorder="1" applyAlignment="1">
      <alignment horizontal="left" vertical="center" wrapText="1" indent="2"/>
    </xf>
    <xf numFmtId="0" fontId="3" fillId="3" borderId="31" xfId="3" applyFont="1" applyFill="1" applyBorder="1" applyAlignment="1">
      <alignment horizontal="left" vertical="center" wrapText="1" indent="2"/>
    </xf>
    <xf numFmtId="0" fontId="18" fillId="0" borderId="27" xfId="2" applyFont="1" applyFill="1" applyBorder="1" applyAlignment="1">
      <alignment horizontal="left" vertical="center" wrapText="1" indent="3"/>
    </xf>
    <xf numFmtId="0" fontId="18" fillId="0" borderId="31" xfId="2" applyFont="1" applyFill="1" applyBorder="1" applyAlignment="1">
      <alignment horizontal="left" vertical="center" wrapText="1" indent="3"/>
    </xf>
    <xf numFmtId="0" fontId="25" fillId="3" borderId="27" xfId="3" applyFont="1" applyFill="1" applyBorder="1" applyAlignment="1">
      <alignment horizontal="left" vertical="center" wrapText="1" indent="1"/>
    </xf>
    <xf numFmtId="0" fontId="25" fillId="3" borderId="31" xfId="3" applyFont="1" applyFill="1" applyBorder="1" applyAlignment="1">
      <alignment horizontal="left" vertical="center" wrapText="1" indent="1"/>
    </xf>
    <xf numFmtId="0" fontId="18" fillId="3" borderId="27" xfId="3" applyFont="1" applyFill="1" applyBorder="1" applyAlignment="1">
      <alignment horizontal="left" vertical="center" wrapText="1" indent="2"/>
    </xf>
    <xf numFmtId="0" fontId="18" fillId="3" borderId="31" xfId="3" applyFont="1" applyFill="1" applyBorder="1" applyAlignment="1">
      <alignment horizontal="left" vertical="center" wrapText="1" indent="2"/>
    </xf>
    <xf numFmtId="0" fontId="3" fillId="3" borderId="27" xfId="3" applyFont="1" applyFill="1" applyBorder="1" applyAlignment="1" applyProtection="1">
      <alignment horizontal="left" vertical="center" wrapText="1" indent="4"/>
    </xf>
    <xf numFmtId="0" fontId="3" fillId="3" borderId="31" xfId="3" applyFont="1" applyFill="1" applyBorder="1" applyAlignment="1" applyProtection="1">
      <alignment horizontal="left" vertical="center" wrapText="1" indent="4"/>
    </xf>
    <xf numFmtId="0" fontId="3" fillId="3" borderId="27" xfId="3" applyFont="1" applyFill="1" applyBorder="1" applyAlignment="1">
      <alignment horizontal="left" vertical="center" wrapText="1" indent="3"/>
    </xf>
    <xf numFmtId="0" fontId="3" fillId="3" borderId="31" xfId="3" applyFont="1" applyFill="1" applyBorder="1" applyAlignment="1">
      <alignment horizontal="left" vertical="center" wrapText="1" indent="3"/>
    </xf>
    <xf numFmtId="0" fontId="3" fillId="3" borderId="27" xfId="3" applyFont="1" applyFill="1" applyBorder="1" applyAlignment="1">
      <alignment horizontal="left" vertical="center" wrapText="1" indent="1"/>
    </xf>
    <xf numFmtId="0" fontId="3" fillId="3" borderId="31" xfId="3" applyFont="1" applyFill="1" applyBorder="1" applyAlignment="1">
      <alignment horizontal="left" vertical="center" wrapText="1" indent="1"/>
    </xf>
    <xf numFmtId="0" fontId="3" fillId="3" borderId="54" xfId="3" applyFont="1" applyFill="1" applyBorder="1" applyAlignment="1">
      <alignment horizontal="left" vertical="center" wrapText="1" indent="1"/>
    </xf>
    <xf numFmtId="0" fontId="3" fillId="3" borderId="55" xfId="3" applyFont="1" applyFill="1" applyBorder="1" applyAlignment="1">
      <alignment horizontal="left" vertical="center" wrapText="1" indent="1"/>
    </xf>
    <xf numFmtId="0" fontId="7" fillId="3" borderId="27" xfId="3" applyFont="1" applyFill="1" applyBorder="1" applyAlignment="1">
      <alignment horizontal="left" vertical="center" wrapText="1"/>
    </xf>
    <xf numFmtId="0" fontId="7" fillId="3" borderId="31" xfId="3" applyFont="1" applyFill="1" applyBorder="1" applyAlignment="1">
      <alignment horizontal="left" vertical="center" wrapText="1"/>
    </xf>
    <xf numFmtId="0" fontId="18" fillId="0" borderId="34" xfId="2" applyFont="1" applyFill="1" applyBorder="1" applyAlignment="1">
      <alignment horizontal="left" vertical="center" wrapText="1" indent="3"/>
    </xf>
    <xf numFmtId="0" fontId="18" fillId="0" borderId="33" xfId="2" applyFont="1" applyFill="1" applyBorder="1" applyAlignment="1">
      <alignment horizontal="left" vertical="center" wrapText="1" indent="3"/>
    </xf>
    <xf numFmtId="0" fontId="25" fillId="3" borderId="34" xfId="3" applyFont="1" applyFill="1" applyBorder="1" applyAlignment="1">
      <alignment horizontal="left" vertical="center" wrapText="1" indent="1"/>
    </xf>
    <xf numFmtId="0" fontId="25" fillId="3" borderId="33" xfId="3" applyFont="1" applyFill="1" applyBorder="1" applyAlignment="1">
      <alignment horizontal="left" vertical="center" wrapText="1" indent="1"/>
    </xf>
    <xf numFmtId="49" fontId="7" fillId="2" borderId="96" xfId="0" applyNumberFormat="1" applyFont="1" applyFill="1" applyBorder="1" applyAlignment="1">
      <alignment horizontal="left" vertical="center"/>
    </xf>
    <xf numFmtId="49" fontId="7" fillId="2" borderId="95" xfId="0" applyNumberFormat="1" applyFont="1" applyFill="1" applyBorder="1" applyAlignment="1">
      <alignment horizontal="left" vertical="center"/>
    </xf>
    <xf numFmtId="49" fontId="7" fillId="2" borderId="61" xfId="0" applyNumberFormat="1" applyFont="1" applyFill="1" applyBorder="1" applyAlignment="1">
      <alignment horizontal="left" vertical="center"/>
    </xf>
    <xf numFmtId="0" fontId="7" fillId="2" borderId="38" xfId="3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2" borderId="10" xfId="3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left" vertical="center" wrapText="1"/>
    </xf>
    <xf numFmtId="0" fontId="6" fillId="2" borderId="17" xfId="3" applyFont="1" applyFill="1" applyBorder="1" applyAlignment="1">
      <alignment horizontal="left" vertical="center" wrapText="1"/>
    </xf>
    <xf numFmtId="0" fontId="6" fillId="2" borderId="18" xfId="3" applyFont="1" applyFill="1" applyBorder="1" applyAlignment="1">
      <alignment horizontal="left" vertical="center" wrapText="1"/>
    </xf>
    <xf numFmtId="0" fontId="6" fillId="2" borderId="37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62" xfId="2" applyFont="1" applyFill="1" applyBorder="1" applyAlignment="1">
      <alignment horizontal="left" vertical="center" wrapText="1"/>
    </xf>
    <xf numFmtId="0" fontId="7" fillId="2" borderId="25" xfId="2" applyFont="1" applyFill="1" applyBorder="1" applyAlignment="1">
      <alignment horizontal="left" vertical="center" wrapText="1"/>
    </xf>
    <xf numFmtId="0" fontId="7" fillId="2" borderId="38" xfId="2" applyFont="1" applyFill="1" applyBorder="1" applyAlignment="1">
      <alignment horizontal="left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7" fillId="2" borderId="65" xfId="2" applyFont="1" applyFill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7" fillId="2" borderId="17" xfId="2" applyFont="1" applyFill="1" applyBorder="1" applyAlignment="1">
      <alignment horizontal="left" vertical="center" wrapText="1"/>
    </xf>
    <xf numFmtId="0" fontId="7" fillId="2" borderId="18" xfId="2" applyFont="1" applyFill="1" applyBorder="1" applyAlignment="1">
      <alignment horizontal="left" vertical="center" wrapText="1"/>
    </xf>
    <xf numFmtId="0" fontId="7" fillId="2" borderId="8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</cellXfs>
  <cellStyles count="6">
    <cellStyle name="HeadingTable" xfId="4"/>
    <cellStyle name="Normal" xfId="0" builtinId="0"/>
    <cellStyle name="Normal 2 2 2" xfId="1"/>
    <cellStyle name="Normal_Assets Final" xfId="2"/>
    <cellStyle name="Normal_Inflows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7"/>
  <sheetViews>
    <sheetView tabSelected="1" zoomScale="75" zoomScaleNormal="75" workbookViewId="0">
      <selection activeCell="D26" sqref="D26"/>
    </sheetView>
  </sheetViews>
  <sheetFormatPr defaultRowHeight="14.25" x14ac:dyDescent="0.2"/>
  <cols>
    <col min="1" max="1" width="9.140625" style="56"/>
    <col min="2" max="2" width="22.85546875" style="56" customWidth="1"/>
    <col min="3" max="3" width="13" style="56" customWidth="1"/>
    <col min="4" max="4" width="92.5703125" style="56" customWidth="1"/>
    <col min="5" max="16384" width="9.140625" style="56"/>
  </cols>
  <sheetData>
    <row r="3" spans="2:4" x14ac:dyDescent="0.2">
      <c r="B3" s="57" t="s">
        <v>685</v>
      </c>
      <c r="C3" s="57"/>
      <c r="D3" s="57"/>
    </row>
    <row r="4" spans="2:4" x14ac:dyDescent="0.2">
      <c r="B4" s="58"/>
      <c r="C4" s="58"/>
      <c r="D4" s="58"/>
    </row>
    <row r="5" spans="2:4" x14ac:dyDescent="0.2">
      <c r="B5" s="442" t="s">
        <v>0</v>
      </c>
      <c r="C5" s="442"/>
      <c r="D5" s="443"/>
    </row>
    <row r="6" spans="2:4" ht="28.5" x14ac:dyDescent="0.2">
      <c r="B6" s="59" t="s">
        <v>1</v>
      </c>
      <c r="C6" s="59" t="s">
        <v>2</v>
      </c>
      <c r="D6" s="60" t="s">
        <v>3</v>
      </c>
    </row>
    <row r="7" spans="2:4" x14ac:dyDescent="0.2">
      <c r="B7" s="444" t="s">
        <v>4</v>
      </c>
      <c r="C7" s="444"/>
      <c r="D7" s="444"/>
    </row>
    <row r="8" spans="2:4" x14ac:dyDescent="0.2">
      <c r="B8" s="61"/>
      <c r="C8" s="62"/>
      <c r="D8" s="63" t="s">
        <v>5</v>
      </c>
    </row>
    <row r="9" spans="2:4" x14ac:dyDescent="0.2">
      <c r="B9" s="64">
        <v>72</v>
      </c>
      <c r="C9" s="64" t="s">
        <v>674</v>
      </c>
      <c r="D9" s="65" t="s">
        <v>6</v>
      </c>
    </row>
    <row r="10" spans="2:4" x14ac:dyDescent="0.2">
      <c r="B10" s="64"/>
      <c r="C10" s="64"/>
      <c r="D10" s="66" t="s">
        <v>7</v>
      </c>
    </row>
    <row r="11" spans="2:4" x14ac:dyDescent="0.2">
      <c r="B11" s="64">
        <v>73</v>
      </c>
      <c r="C11" s="64" t="s">
        <v>675</v>
      </c>
      <c r="D11" s="65" t="s">
        <v>8</v>
      </c>
    </row>
    <row r="12" spans="2:4" x14ac:dyDescent="0.2">
      <c r="B12" s="64"/>
      <c r="C12" s="64"/>
      <c r="D12" s="66" t="s">
        <v>9</v>
      </c>
    </row>
    <row r="13" spans="2:4" x14ac:dyDescent="0.2">
      <c r="B13" s="64">
        <v>74</v>
      </c>
      <c r="C13" s="64" t="s">
        <v>676</v>
      </c>
      <c r="D13" s="65" t="s">
        <v>10</v>
      </c>
    </row>
    <row r="14" spans="2:4" x14ac:dyDescent="0.2">
      <c r="B14" s="64"/>
      <c r="C14" s="64"/>
      <c r="D14" s="66" t="s">
        <v>11</v>
      </c>
    </row>
    <row r="15" spans="2:4" x14ac:dyDescent="0.2">
      <c r="B15" s="67">
        <v>75</v>
      </c>
      <c r="C15" s="64" t="s">
        <v>677</v>
      </c>
      <c r="D15" s="65" t="s">
        <v>12</v>
      </c>
    </row>
    <row r="16" spans="2:4" x14ac:dyDescent="0.2">
      <c r="B16" s="64"/>
      <c r="C16" s="64"/>
      <c r="D16" s="66" t="s">
        <v>673</v>
      </c>
    </row>
    <row r="17" spans="2:4" x14ac:dyDescent="0.2">
      <c r="B17" s="68">
        <v>76</v>
      </c>
      <c r="C17" s="68" t="s">
        <v>678</v>
      </c>
      <c r="D17" s="69" t="s">
        <v>389</v>
      </c>
    </row>
  </sheetData>
  <mergeCells count="2">
    <mergeCell ref="B5:D5"/>
    <mergeCell ref="B7:D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topLeftCell="B1" zoomScale="70" zoomScaleNormal="70" zoomScaleSheetLayoutView="50" workbookViewId="0">
      <selection activeCell="D35" sqref="D35"/>
    </sheetView>
  </sheetViews>
  <sheetFormatPr defaultColWidth="11.42578125" defaultRowHeight="30" customHeight="1" x14ac:dyDescent="0.25"/>
  <cols>
    <col min="1" max="1" width="2.42578125" style="35" customWidth="1"/>
    <col min="2" max="2" width="8.7109375" style="39" customWidth="1"/>
    <col min="3" max="3" width="8.7109375" style="40" customWidth="1"/>
    <col min="4" max="4" width="130.140625" style="35" customWidth="1"/>
    <col min="5" max="5" width="21" style="35" customWidth="1"/>
    <col min="6" max="6" width="15.85546875" style="35" customWidth="1"/>
    <col min="7" max="7" width="17" style="35" customWidth="1"/>
    <col min="8" max="8" width="21" style="35" customWidth="1"/>
    <col min="9" max="16384" width="11.42578125" style="35"/>
  </cols>
  <sheetData>
    <row r="1" spans="1:9" ht="15.75" customHeight="1" thickBot="1" x14ac:dyDescent="0.3">
      <c r="A1" s="1"/>
      <c r="B1" s="33"/>
      <c r="C1" s="34"/>
      <c r="D1" s="1"/>
      <c r="E1" s="1"/>
      <c r="F1" s="1"/>
      <c r="G1" s="1"/>
      <c r="H1" s="1"/>
    </row>
    <row r="2" spans="1:9" ht="29.25" customHeight="1" thickBot="1" x14ac:dyDescent="0.3">
      <c r="A2" s="1"/>
      <c r="B2" s="445" t="s">
        <v>494</v>
      </c>
      <c r="C2" s="446"/>
      <c r="D2" s="446"/>
      <c r="E2" s="446"/>
      <c r="F2" s="446"/>
      <c r="G2" s="446"/>
      <c r="H2" s="447"/>
    </row>
    <row r="3" spans="1:9" ht="15" customHeight="1" x14ac:dyDescent="0.25">
      <c r="A3" s="1"/>
      <c r="B3" s="36"/>
      <c r="C3" s="36"/>
      <c r="D3" s="36"/>
      <c r="E3" s="36"/>
      <c r="F3" s="36"/>
      <c r="G3" s="36"/>
      <c r="H3" s="36"/>
    </row>
    <row r="4" spans="1:9" ht="15" customHeight="1" x14ac:dyDescent="0.25">
      <c r="A4" s="1"/>
      <c r="B4" s="36"/>
      <c r="C4" s="36"/>
      <c r="D4" s="357" t="s">
        <v>680</v>
      </c>
      <c r="E4" s="357"/>
      <c r="F4" s="36"/>
      <c r="G4" s="36"/>
      <c r="H4" s="36"/>
    </row>
    <row r="5" spans="1:9" ht="15" customHeight="1" thickBot="1" x14ac:dyDescent="0.3">
      <c r="A5" s="1"/>
      <c r="B5" s="36"/>
      <c r="C5" s="36"/>
      <c r="D5" s="36"/>
      <c r="E5" s="36"/>
      <c r="F5" s="36"/>
      <c r="G5" s="36"/>
      <c r="H5" s="36"/>
    </row>
    <row r="6" spans="1:9" s="37" customFormat="1" ht="51.75" customHeight="1" x14ac:dyDescent="0.25">
      <c r="A6" s="11"/>
      <c r="B6" s="448" t="s">
        <v>18</v>
      </c>
      <c r="C6" s="450" t="s">
        <v>19</v>
      </c>
      <c r="D6" s="452" t="s">
        <v>20</v>
      </c>
      <c r="E6" s="134" t="s">
        <v>264</v>
      </c>
      <c r="F6" s="134" t="s">
        <v>415</v>
      </c>
      <c r="G6" s="134" t="s">
        <v>265</v>
      </c>
      <c r="H6" s="135" t="s">
        <v>266</v>
      </c>
    </row>
    <row r="7" spans="1:9" s="37" customFormat="1" ht="30.75" customHeight="1" x14ac:dyDescent="0.25">
      <c r="A7" s="11"/>
      <c r="B7" s="449"/>
      <c r="C7" s="451"/>
      <c r="D7" s="453"/>
      <c r="E7" s="368" t="s">
        <v>21</v>
      </c>
      <c r="F7" s="368" t="s">
        <v>22</v>
      </c>
      <c r="G7" s="368" t="s">
        <v>23</v>
      </c>
      <c r="H7" s="369" t="s">
        <v>681</v>
      </c>
    </row>
    <row r="8" spans="1:9" s="37" customFormat="1" ht="30" customHeight="1" x14ac:dyDescent="0.25">
      <c r="A8" s="11"/>
      <c r="B8" s="136" t="s">
        <v>21</v>
      </c>
      <c r="C8" s="107">
        <v>1</v>
      </c>
      <c r="D8" s="154" t="s">
        <v>508</v>
      </c>
      <c r="E8" s="338">
        <f>SUM(E9,E29)</f>
        <v>0</v>
      </c>
      <c r="F8" s="163"/>
      <c r="G8" s="164"/>
      <c r="H8" s="346">
        <f>SUM(H9,H29)</f>
        <v>0</v>
      </c>
    </row>
    <row r="9" spans="1:9" ht="30" customHeight="1" x14ac:dyDescent="0.25">
      <c r="A9" s="104"/>
      <c r="B9" s="136" t="s">
        <v>22</v>
      </c>
      <c r="C9" s="108" t="s">
        <v>236</v>
      </c>
      <c r="D9" s="156" t="s">
        <v>716</v>
      </c>
      <c r="E9" s="338">
        <f>SUM(E10,E25)</f>
        <v>0</v>
      </c>
      <c r="F9" s="163"/>
      <c r="G9" s="164"/>
      <c r="H9" s="346">
        <f>SUM(H10,H25)</f>
        <v>0</v>
      </c>
    </row>
    <row r="10" spans="1:9" ht="30" customHeight="1" x14ac:dyDescent="0.25">
      <c r="A10" s="104"/>
      <c r="B10" s="136" t="s">
        <v>23</v>
      </c>
      <c r="C10" s="108" t="s">
        <v>28</v>
      </c>
      <c r="D10" s="372" t="s">
        <v>430</v>
      </c>
      <c r="E10" s="240">
        <f>SUM(E11:E24)</f>
        <v>0</v>
      </c>
      <c r="F10" s="161"/>
      <c r="G10" s="162"/>
      <c r="H10" s="347">
        <f>SUM(H11:H24)</f>
        <v>0</v>
      </c>
    </row>
    <row r="11" spans="1:9" ht="30" customHeight="1" x14ac:dyDescent="0.25">
      <c r="A11" s="104"/>
      <c r="B11" s="136" t="s">
        <v>24</v>
      </c>
      <c r="C11" s="108" t="s">
        <v>267</v>
      </c>
      <c r="D11" s="370" t="s">
        <v>268</v>
      </c>
      <c r="E11" s="339"/>
      <c r="F11" s="155">
        <v>1</v>
      </c>
      <c r="G11" s="147"/>
      <c r="H11" s="348">
        <f>E11*G11</f>
        <v>0</v>
      </c>
      <c r="I11" s="38"/>
    </row>
    <row r="12" spans="1:9" ht="30" customHeight="1" x14ac:dyDescent="0.25">
      <c r="A12" s="104"/>
      <c r="B12" s="136" t="s">
        <v>25</v>
      </c>
      <c r="C12" s="108" t="s">
        <v>269</v>
      </c>
      <c r="D12" s="370" t="s">
        <v>270</v>
      </c>
      <c r="E12" s="339"/>
      <c r="F12" s="155">
        <v>1</v>
      </c>
      <c r="G12" s="147"/>
      <c r="H12" s="348">
        <f t="shared" ref="H12:H27" si="0">E12*G12</f>
        <v>0</v>
      </c>
    </row>
    <row r="13" spans="1:9" ht="30" customHeight="1" x14ac:dyDescent="0.25">
      <c r="A13" s="104"/>
      <c r="B13" s="136" t="s">
        <v>26</v>
      </c>
      <c r="C13" s="108" t="s">
        <v>271</v>
      </c>
      <c r="D13" s="370" t="s">
        <v>272</v>
      </c>
      <c r="E13" s="339"/>
      <c r="F13" s="155">
        <v>1</v>
      </c>
      <c r="G13" s="147"/>
      <c r="H13" s="348">
        <f t="shared" si="0"/>
        <v>0</v>
      </c>
    </row>
    <row r="14" spans="1:9" ht="30" customHeight="1" x14ac:dyDescent="0.25">
      <c r="A14" s="104"/>
      <c r="B14" s="136" t="s">
        <v>42</v>
      </c>
      <c r="C14" s="108" t="s">
        <v>273</v>
      </c>
      <c r="D14" s="370" t="s">
        <v>274</v>
      </c>
      <c r="E14" s="339"/>
      <c r="F14" s="155">
        <v>1</v>
      </c>
      <c r="G14" s="147"/>
      <c r="H14" s="348">
        <f t="shared" si="0"/>
        <v>0</v>
      </c>
    </row>
    <row r="15" spans="1:9" ht="30" customHeight="1" x14ac:dyDescent="0.25">
      <c r="A15" s="104"/>
      <c r="B15" s="136" t="s">
        <v>49</v>
      </c>
      <c r="C15" s="108" t="s">
        <v>275</v>
      </c>
      <c r="D15" s="370" t="s">
        <v>409</v>
      </c>
      <c r="E15" s="339"/>
      <c r="F15" s="155">
        <v>1</v>
      </c>
      <c r="G15" s="147"/>
      <c r="H15" s="348">
        <f t="shared" si="0"/>
        <v>0</v>
      </c>
    </row>
    <row r="16" spans="1:9" ht="30" customHeight="1" x14ac:dyDescent="0.25">
      <c r="A16" s="104"/>
      <c r="B16" s="136" t="s">
        <v>51</v>
      </c>
      <c r="C16" s="108" t="s">
        <v>276</v>
      </c>
      <c r="D16" s="370" t="s">
        <v>277</v>
      </c>
      <c r="E16" s="339"/>
      <c r="F16" s="155">
        <v>1</v>
      </c>
      <c r="G16" s="147"/>
      <c r="H16" s="348">
        <f t="shared" si="0"/>
        <v>0</v>
      </c>
    </row>
    <row r="17" spans="1:8" ht="30" customHeight="1" x14ac:dyDescent="0.25">
      <c r="A17" s="104"/>
      <c r="B17" s="136" t="s">
        <v>54</v>
      </c>
      <c r="C17" s="108" t="s">
        <v>278</v>
      </c>
      <c r="D17" s="370" t="s">
        <v>410</v>
      </c>
      <c r="E17" s="339"/>
      <c r="F17" s="155">
        <v>1</v>
      </c>
      <c r="G17" s="147"/>
      <c r="H17" s="348">
        <f t="shared" si="0"/>
        <v>0</v>
      </c>
    </row>
    <row r="18" spans="1:8" ht="30" customHeight="1" x14ac:dyDescent="0.25">
      <c r="A18" s="104"/>
      <c r="B18" s="136" t="s">
        <v>56</v>
      </c>
      <c r="C18" s="108" t="s">
        <v>279</v>
      </c>
      <c r="D18" s="370" t="s">
        <v>411</v>
      </c>
      <c r="E18" s="339"/>
      <c r="F18" s="155">
        <v>1</v>
      </c>
      <c r="G18" s="147"/>
      <c r="H18" s="348">
        <f t="shared" si="0"/>
        <v>0</v>
      </c>
    </row>
    <row r="19" spans="1:8" ht="30" customHeight="1" x14ac:dyDescent="0.25">
      <c r="A19" s="104"/>
      <c r="B19" s="136" t="s">
        <v>58</v>
      </c>
      <c r="C19" s="108" t="s">
        <v>280</v>
      </c>
      <c r="D19" s="370" t="s">
        <v>412</v>
      </c>
      <c r="E19" s="339"/>
      <c r="F19" s="155">
        <v>1</v>
      </c>
      <c r="G19" s="147"/>
      <c r="H19" s="348">
        <f t="shared" si="0"/>
        <v>0</v>
      </c>
    </row>
    <row r="20" spans="1:8" ht="30" customHeight="1" x14ac:dyDescent="0.25">
      <c r="A20" s="104"/>
      <c r="B20" s="136" t="s">
        <v>61</v>
      </c>
      <c r="C20" s="108" t="s">
        <v>281</v>
      </c>
      <c r="D20" s="370" t="s">
        <v>282</v>
      </c>
      <c r="E20" s="339"/>
      <c r="F20" s="155">
        <v>1</v>
      </c>
      <c r="G20" s="147"/>
      <c r="H20" s="348">
        <f t="shared" si="0"/>
        <v>0</v>
      </c>
    </row>
    <row r="21" spans="1:8" ht="30" customHeight="1" x14ac:dyDescent="0.25">
      <c r="A21" s="104"/>
      <c r="B21" s="136" t="s">
        <v>65</v>
      </c>
      <c r="C21" s="108" t="s">
        <v>283</v>
      </c>
      <c r="D21" s="370" t="s">
        <v>284</v>
      </c>
      <c r="E21" s="339"/>
      <c r="F21" s="155">
        <v>0.95</v>
      </c>
      <c r="G21" s="147"/>
      <c r="H21" s="348">
        <f t="shared" si="0"/>
        <v>0</v>
      </c>
    </row>
    <row r="22" spans="1:8" ht="30" customHeight="1" x14ac:dyDescent="0.25">
      <c r="A22" s="104"/>
      <c r="B22" s="136" t="s">
        <v>68</v>
      </c>
      <c r="C22" s="108" t="s">
        <v>285</v>
      </c>
      <c r="D22" s="371" t="s">
        <v>286</v>
      </c>
      <c r="E22" s="339"/>
      <c r="F22" s="155">
        <v>1</v>
      </c>
      <c r="G22" s="147"/>
      <c r="H22" s="348">
        <f t="shared" si="0"/>
        <v>0</v>
      </c>
    </row>
    <row r="23" spans="1:8" ht="30" customHeight="1" x14ac:dyDescent="0.25">
      <c r="A23" s="104"/>
      <c r="B23" s="136" t="s">
        <v>72</v>
      </c>
      <c r="C23" s="108" t="s">
        <v>489</v>
      </c>
      <c r="D23" s="370" t="s">
        <v>483</v>
      </c>
      <c r="E23" s="340"/>
      <c r="F23" s="176"/>
      <c r="G23" s="177"/>
      <c r="H23" s="349">
        <f>E23*G23</f>
        <v>0</v>
      </c>
    </row>
    <row r="24" spans="1:8" ht="30" customHeight="1" x14ac:dyDescent="0.25">
      <c r="A24" s="104"/>
      <c r="B24" s="136" t="s">
        <v>73</v>
      </c>
      <c r="C24" s="108" t="s">
        <v>509</v>
      </c>
      <c r="D24" s="371" t="s">
        <v>287</v>
      </c>
      <c r="E24" s="341"/>
      <c r="F24" s="174">
        <v>0.8</v>
      </c>
      <c r="G24" s="175"/>
      <c r="H24" s="350">
        <f t="shared" si="0"/>
        <v>0</v>
      </c>
    </row>
    <row r="25" spans="1:8" ht="30" customHeight="1" x14ac:dyDescent="0.25">
      <c r="A25" s="104"/>
      <c r="B25" s="136" t="s">
        <v>76</v>
      </c>
      <c r="C25" s="108" t="s">
        <v>30</v>
      </c>
      <c r="D25" s="372" t="s">
        <v>413</v>
      </c>
      <c r="E25" s="240">
        <f>SUM(E26:E28)</f>
        <v>0</v>
      </c>
      <c r="F25" s="165"/>
      <c r="G25" s="169"/>
      <c r="H25" s="347">
        <f>SUM(H26:H28)</f>
        <v>0</v>
      </c>
    </row>
    <row r="26" spans="1:8" ht="30" customHeight="1" x14ac:dyDescent="0.25">
      <c r="A26" s="104"/>
      <c r="B26" s="136" t="s">
        <v>79</v>
      </c>
      <c r="C26" s="108" t="s">
        <v>32</v>
      </c>
      <c r="D26" s="370" t="s">
        <v>288</v>
      </c>
      <c r="E26" s="339"/>
      <c r="F26" s="155">
        <v>0.93</v>
      </c>
      <c r="G26" s="147"/>
      <c r="H26" s="348">
        <f t="shared" si="0"/>
        <v>0</v>
      </c>
    </row>
    <row r="27" spans="1:8" ht="30" customHeight="1" x14ac:dyDescent="0.25">
      <c r="A27" s="104"/>
      <c r="B27" s="136" t="s">
        <v>83</v>
      </c>
      <c r="C27" s="108" t="s">
        <v>34</v>
      </c>
      <c r="D27" s="370" t="s">
        <v>289</v>
      </c>
      <c r="E27" s="339"/>
      <c r="F27" s="155">
        <v>0.88</v>
      </c>
      <c r="G27" s="147"/>
      <c r="H27" s="348">
        <f t="shared" si="0"/>
        <v>0</v>
      </c>
    </row>
    <row r="28" spans="1:8" ht="30" customHeight="1" x14ac:dyDescent="0.25">
      <c r="A28" s="104"/>
      <c r="B28" s="136" t="s">
        <v>84</v>
      </c>
      <c r="C28" s="108" t="s">
        <v>321</v>
      </c>
      <c r="D28" s="370" t="s">
        <v>485</v>
      </c>
      <c r="E28" s="342"/>
      <c r="F28" s="167"/>
      <c r="G28" s="168"/>
      <c r="H28" s="351">
        <f>E28*G28</f>
        <v>0</v>
      </c>
    </row>
    <row r="29" spans="1:8" ht="30" customHeight="1" x14ac:dyDescent="0.25">
      <c r="A29" s="104"/>
      <c r="B29" s="136" t="s">
        <v>85</v>
      </c>
      <c r="C29" s="108" t="s">
        <v>45</v>
      </c>
      <c r="D29" s="156" t="s">
        <v>717</v>
      </c>
      <c r="E29" s="338">
        <f>SUM(E30,E38)</f>
        <v>0</v>
      </c>
      <c r="F29" s="170"/>
      <c r="G29" s="171"/>
      <c r="H29" s="346">
        <f>SUM(H30,H38)</f>
        <v>0</v>
      </c>
    </row>
    <row r="30" spans="1:8" ht="30" customHeight="1" x14ac:dyDescent="0.25">
      <c r="A30" s="104"/>
      <c r="B30" s="136" t="s">
        <v>90</v>
      </c>
      <c r="C30" s="108" t="s">
        <v>47</v>
      </c>
      <c r="D30" s="372" t="s">
        <v>390</v>
      </c>
      <c r="E30" s="240">
        <f>SUM(E31:E37)</f>
        <v>0</v>
      </c>
      <c r="F30" s="161"/>
      <c r="G30" s="169"/>
      <c r="H30" s="347">
        <f>SUM(H31:H37)</f>
        <v>0</v>
      </c>
    </row>
    <row r="31" spans="1:8" ht="30" customHeight="1" x14ac:dyDescent="0.25">
      <c r="A31" s="104"/>
      <c r="B31" s="136" t="s">
        <v>91</v>
      </c>
      <c r="C31" s="108" t="s">
        <v>50</v>
      </c>
      <c r="D31" s="370" t="s">
        <v>290</v>
      </c>
      <c r="E31" s="339"/>
      <c r="F31" s="155">
        <v>0.85</v>
      </c>
      <c r="G31" s="147"/>
      <c r="H31" s="348">
        <f t="shared" ref="H31:H53" si="1">E31*G31</f>
        <v>0</v>
      </c>
    </row>
    <row r="32" spans="1:8" ht="30" customHeight="1" x14ac:dyDescent="0.25">
      <c r="A32" s="104"/>
      <c r="B32" s="136" t="s">
        <v>93</v>
      </c>
      <c r="C32" s="108" t="s">
        <v>52</v>
      </c>
      <c r="D32" s="370" t="s">
        <v>414</v>
      </c>
      <c r="E32" s="339"/>
      <c r="F32" s="155">
        <v>0.85</v>
      </c>
      <c r="G32" s="147"/>
      <c r="H32" s="348">
        <f t="shared" si="1"/>
        <v>0</v>
      </c>
    </row>
    <row r="33" spans="1:8" ht="30" customHeight="1" x14ac:dyDescent="0.25">
      <c r="A33" s="104"/>
      <c r="B33" s="136" t="s">
        <v>96</v>
      </c>
      <c r="C33" s="108" t="s">
        <v>291</v>
      </c>
      <c r="D33" s="370" t="s">
        <v>293</v>
      </c>
      <c r="E33" s="339"/>
      <c r="F33" s="155">
        <v>0.85</v>
      </c>
      <c r="G33" s="147"/>
      <c r="H33" s="348">
        <f t="shared" si="1"/>
        <v>0</v>
      </c>
    </row>
    <row r="34" spans="1:8" ht="30" customHeight="1" x14ac:dyDescent="0.25">
      <c r="A34" s="104"/>
      <c r="B34" s="136" t="s">
        <v>99</v>
      </c>
      <c r="C34" s="108" t="s">
        <v>292</v>
      </c>
      <c r="D34" s="370" t="s">
        <v>487</v>
      </c>
      <c r="E34" s="339"/>
      <c r="F34" s="155">
        <v>0.85</v>
      </c>
      <c r="G34" s="147"/>
      <c r="H34" s="348">
        <f t="shared" si="1"/>
        <v>0</v>
      </c>
    </row>
    <row r="35" spans="1:8" ht="30" customHeight="1" x14ac:dyDescent="0.25">
      <c r="A35" s="104"/>
      <c r="B35" s="136" t="s">
        <v>102</v>
      </c>
      <c r="C35" s="108" t="s">
        <v>294</v>
      </c>
      <c r="D35" s="370" t="s">
        <v>295</v>
      </c>
      <c r="E35" s="339"/>
      <c r="F35" s="155">
        <v>0.85</v>
      </c>
      <c r="G35" s="147"/>
      <c r="H35" s="348">
        <f t="shared" si="1"/>
        <v>0</v>
      </c>
    </row>
    <row r="36" spans="1:8" ht="30" customHeight="1" x14ac:dyDescent="0.25">
      <c r="A36" s="104"/>
      <c r="B36" s="136" t="s">
        <v>104</v>
      </c>
      <c r="C36" s="108" t="s">
        <v>296</v>
      </c>
      <c r="D36" s="370" t="s">
        <v>297</v>
      </c>
      <c r="E36" s="339"/>
      <c r="F36" s="155">
        <v>0.8</v>
      </c>
      <c r="G36" s="147"/>
      <c r="H36" s="348">
        <f t="shared" si="1"/>
        <v>0</v>
      </c>
    </row>
    <row r="37" spans="1:8" ht="30" customHeight="1" x14ac:dyDescent="0.25">
      <c r="A37" s="104"/>
      <c r="B37" s="136" t="s">
        <v>105</v>
      </c>
      <c r="C37" s="108" t="s">
        <v>490</v>
      </c>
      <c r="D37" s="370" t="s">
        <v>484</v>
      </c>
      <c r="E37" s="342"/>
      <c r="F37" s="167"/>
      <c r="G37" s="168"/>
      <c r="H37" s="351">
        <f>E37*G37</f>
        <v>0</v>
      </c>
    </row>
    <row r="38" spans="1:8" ht="30" customHeight="1" x14ac:dyDescent="0.25">
      <c r="A38" s="104"/>
      <c r="B38" s="136" t="s">
        <v>110</v>
      </c>
      <c r="C38" s="108" t="s">
        <v>53</v>
      </c>
      <c r="D38" s="372" t="s">
        <v>393</v>
      </c>
      <c r="E38" s="343">
        <f>SUM(E39:E54)</f>
        <v>0</v>
      </c>
      <c r="F38" s="165"/>
      <c r="G38" s="166"/>
      <c r="H38" s="347">
        <f>SUM(H39:H54)</f>
        <v>0</v>
      </c>
    </row>
    <row r="39" spans="1:8" ht="30" customHeight="1" x14ac:dyDescent="0.25">
      <c r="A39" s="104"/>
      <c r="B39" s="136" t="s">
        <v>112</v>
      </c>
      <c r="C39" s="108" t="s">
        <v>55</v>
      </c>
      <c r="D39" s="370" t="s">
        <v>298</v>
      </c>
      <c r="E39" s="339"/>
      <c r="F39" s="155">
        <v>0.75</v>
      </c>
      <c r="G39" s="147"/>
      <c r="H39" s="348">
        <f t="shared" si="1"/>
        <v>0</v>
      </c>
    </row>
    <row r="40" spans="1:8" ht="30" customHeight="1" x14ac:dyDescent="0.25">
      <c r="A40" s="104"/>
      <c r="B40" s="136" t="s">
        <v>115</v>
      </c>
      <c r="C40" s="108" t="s">
        <v>57</v>
      </c>
      <c r="D40" s="370" t="s">
        <v>299</v>
      </c>
      <c r="E40" s="339"/>
      <c r="F40" s="155">
        <v>0.75</v>
      </c>
      <c r="G40" s="147"/>
      <c r="H40" s="348">
        <f t="shared" si="1"/>
        <v>0</v>
      </c>
    </row>
    <row r="41" spans="1:8" ht="30" customHeight="1" x14ac:dyDescent="0.25">
      <c r="A41" s="104"/>
      <c r="B41" s="136" t="s">
        <v>117</v>
      </c>
      <c r="C41" s="108" t="s">
        <v>510</v>
      </c>
      <c r="D41" s="370" t="s">
        <v>467</v>
      </c>
      <c r="E41" s="339"/>
      <c r="F41" s="155">
        <v>0.7</v>
      </c>
      <c r="G41" s="147"/>
      <c r="H41" s="348">
        <f t="shared" si="1"/>
        <v>0</v>
      </c>
    </row>
    <row r="42" spans="1:8" ht="30" customHeight="1" x14ac:dyDescent="0.25">
      <c r="A42" s="104"/>
      <c r="B42" s="136" t="s">
        <v>119</v>
      </c>
      <c r="C42" s="108" t="s">
        <v>511</v>
      </c>
      <c r="D42" s="370" t="s">
        <v>391</v>
      </c>
      <c r="E42" s="339"/>
      <c r="F42" s="155">
        <v>0.65</v>
      </c>
      <c r="G42" s="147"/>
      <c r="H42" s="348">
        <f t="shared" si="1"/>
        <v>0</v>
      </c>
    </row>
    <row r="43" spans="1:8" ht="30" customHeight="1" x14ac:dyDescent="0.25">
      <c r="A43" s="104"/>
      <c r="B43" s="136" t="s">
        <v>120</v>
      </c>
      <c r="C43" s="108" t="s">
        <v>512</v>
      </c>
      <c r="D43" s="370" t="s">
        <v>300</v>
      </c>
      <c r="E43" s="339"/>
      <c r="F43" s="155">
        <v>0.5</v>
      </c>
      <c r="G43" s="147"/>
      <c r="H43" s="348">
        <f t="shared" si="1"/>
        <v>0</v>
      </c>
    </row>
    <row r="44" spans="1:8" ht="30" customHeight="1" x14ac:dyDescent="0.25">
      <c r="A44" s="104"/>
      <c r="B44" s="136" t="s">
        <v>121</v>
      </c>
      <c r="C44" s="108" t="s">
        <v>513</v>
      </c>
      <c r="D44" s="370" t="s">
        <v>468</v>
      </c>
      <c r="E44" s="339"/>
      <c r="F44" s="155">
        <v>0.5</v>
      </c>
      <c r="G44" s="147"/>
      <c r="H44" s="348">
        <f t="shared" si="1"/>
        <v>0</v>
      </c>
    </row>
    <row r="45" spans="1:8" ht="30" customHeight="1" x14ac:dyDescent="0.25">
      <c r="A45" s="104"/>
      <c r="B45" s="136" t="s">
        <v>122</v>
      </c>
      <c r="C45" s="108" t="s">
        <v>514</v>
      </c>
      <c r="D45" s="370" t="s">
        <v>301</v>
      </c>
      <c r="E45" s="339"/>
      <c r="F45" s="155">
        <v>0.5</v>
      </c>
      <c r="G45" s="147"/>
      <c r="H45" s="348">
        <f t="shared" si="1"/>
        <v>0</v>
      </c>
    </row>
    <row r="46" spans="1:8" ht="30" customHeight="1" x14ac:dyDescent="0.25">
      <c r="A46" s="104"/>
      <c r="B46" s="136" t="s">
        <v>123</v>
      </c>
      <c r="C46" s="108" t="s">
        <v>515</v>
      </c>
      <c r="D46" s="370" t="s">
        <v>469</v>
      </c>
      <c r="E46" s="339"/>
      <c r="F46" s="155">
        <v>0.5</v>
      </c>
      <c r="G46" s="147"/>
      <c r="H46" s="348">
        <f t="shared" si="1"/>
        <v>0</v>
      </c>
    </row>
    <row r="47" spans="1:8" ht="30" customHeight="1" x14ac:dyDescent="0.25">
      <c r="A47" s="104"/>
      <c r="B47" s="136" t="s">
        <v>126</v>
      </c>
      <c r="C47" s="108" t="s">
        <v>516</v>
      </c>
      <c r="D47" s="370" t="s">
        <v>302</v>
      </c>
      <c r="E47" s="339"/>
      <c r="F47" s="155">
        <v>1</v>
      </c>
      <c r="G47" s="147"/>
      <c r="H47" s="348">
        <f t="shared" si="1"/>
        <v>0</v>
      </c>
    </row>
    <row r="48" spans="1:8" ht="30" customHeight="1" x14ac:dyDescent="0.25">
      <c r="A48" s="104"/>
      <c r="B48" s="136" t="s">
        <v>127</v>
      </c>
      <c r="C48" s="108" t="s">
        <v>517</v>
      </c>
      <c r="D48" s="370" t="s">
        <v>303</v>
      </c>
      <c r="E48" s="339"/>
      <c r="F48" s="155">
        <v>0.7</v>
      </c>
      <c r="G48" s="147"/>
      <c r="H48" s="348">
        <f t="shared" si="1"/>
        <v>0</v>
      </c>
    </row>
    <row r="49" spans="1:8" ht="30" customHeight="1" x14ac:dyDescent="0.25">
      <c r="A49" s="104"/>
      <c r="B49" s="136" t="s">
        <v>128</v>
      </c>
      <c r="C49" s="108" t="s">
        <v>518</v>
      </c>
      <c r="D49" s="370" t="s">
        <v>704</v>
      </c>
      <c r="E49" s="339"/>
      <c r="F49" s="155">
        <v>0.65</v>
      </c>
      <c r="G49" s="147"/>
      <c r="H49" s="348">
        <f t="shared" si="1"/>
        <v>0</v>
      </c>
    </row>
    <row r="50" spans="1:8" ht="30" customHeight="1" x14ac:dyDescent="0.25">
      <c r="A50" s="104"/>
      <c r="B50" s="136" t="s">
        <v>130</v>
      </c>
      <c r="C50" s="108" t="s">
        <v>519</v>
      </c>
      <c r="D50" s="370" t="s">
        <v>392</v>
      </c>
      <c r="E50" s="339"/>
      <c r="F50" s="155">
        <v>0.6</v>
      </c>
      <c r="G50" s="147"/>
      <c r="H50" s="348">
        <f t="shared" si="1"/>
        <v>0</v>
      </c>
    </row>
    <row r="51" spans="1:8" ht="30" customHeight="1" x14ac:dyDescent="0.25">
      <c r="A51" s="104"/>
      <c r="B51" s="136" t="s">
        <v>132</v>
      </c>
      <c r="C51" s="108" t="s">
        <v>520</v>
      </c>
      <c r="D51" s="370" t="s">
        <v>470</v>
      </c>
      <c r="E51" s="339"/>
      <c r="F51" s="155">
        <v>0.45</v>
      </c>
      <c r="G51" s="147"/>
      <c r="H51" s="348">
        <f t="shared" si="1"/>
        <v>0</v>
      </c>
    </row>
    <row r="52" spans="1:8" ht="30" customHeight="1" x14ac:dyDescent="0.25">
      <c r="A52" s="104"/>
      <c r="B52" s="136" t="s">
        <v>133</v>
      </c>
      <c r="C52" s="108" t="s">
        <v>521</v>
      </c>
      <c r="D52" s="370" t="s">
        <v>304</v>
      </c>
      <c r="E52" s="339"/>
      <c r="F52" s="155">
        <v>0.75</v>
      </c>
      <c r="G52" s="147"/>
      <c r="H52" s="348">
        <f t="shared" si="1"/>
        <v>0</v>
      </c>
    </row>
    <row r="53" spans="1:8" ht="30" customHeight="1" x14ac:dyDescent="0.25">
      <c r="A53" s="104"/>
      <c r="B53" s="136" t="s">
        <v>134</v>
      </c>
      <c r="C53" s="108" t="s">
        <v>522</v>
      </c>
      <c r="D53" s="370" t="s">
        <v>305</v>
      </c>
      <c r="E53" s="339"/>
      <c r="F53" s="155">
        <v>0.75</v>
      </c>
      <c r="G53" s="147"/>
      <c r="H53" s="348">
        <f t="shared" si="1"/>
        <v>0</v>
      </c>
    </row>
    <row r="54" spans="1:8" ht="30" customHeight="1" x14ac:dyDescent="0.25">
      <c r="A54" s="104"/>
      <c r="B54" s="136" t="s">
        <v>135</v>
      </c>
      <c r="C54" s="108" t="s">
        <v>523</v>
      </c>
      <c r="D54" s="370" t="s">
        <v>486</v>
      </c>
      <c r="E54" s="342"/>
      <c r="F54" s="167"/>
      <c r="G54" s="168"/>
      <c r="H54" s="351">
        <f>E54*G54</f>
        <v>0</v>
      </c>
    </row>
    <row r="55" spans="1:8" ht="30" customHeight="1" x14ac:dyDescent="0.25">
      <c r="A55" s="104"/>
      <c r="B55" s="454" t="s">
        <v>333</v>
      </c>
      <c r="C55" s="455"/>
      <c r="D55" s="455"/>
      <c r="E55" s="455"/>
      <c r="F55" s="455"/>
      <c r="G55" s="455"/>
      <c r="H55" s="456"/>
    </row>
    <row r="56" spans="1:8" ht="30" customHeight="1" x14ac:dyDescent="0.25">
      <c r="A56" s="104"/>
      <c r="B56" s="136" t="s">
        <v>136</v>
      </c>
      <c r="C56" s="109" t="s">
        <v>260</v>
      </c>
      <c r="D56" s="153" t="s">
        <v>306</v>
      </c>
      <c r="E56" s="344"/>
      <c r="F56" s="159"/>
      <c r="G56" s="159"/>
      <c r="H56" s="172"/>
    </row>
    <row r="57" spans="1:8" ht="30" customHeight="1" x14ac:dyDescent="0.25">
      <c r="A57" s="104"/>
      <c r="B57" s="136" t="s">
        <v>137</v>
      </c>
      <c r="C57" s="109" t="s">
        <v>465</v>
      </c>
      <c r="D57" s="158" t="s">
        <v>472</v>
      </c>
      <c r="E57" s="344"/>
      <c r="F57" s="159"/>
      <c r="G57" s="159"/>
      <c r="H57" s="172"/>
    </row>
    <row r="58" spans="1:8" ht="30" customHeight="1" x14ac:dyDescent="0.25">
      <c r="A58" s="104"/>
      <c r="B58" s="136" t="s">
        <v>138</v>
      </c>
      <c r="C58" s="109" t="s">
        <v>466</v>
      </c>
      <c r="D58" s="158" t="s">
        <v>473</v>
      </c>
      <c r="E58" s="344"/>
      <c r="F58" s="159"/>
      <c r="G58" s="159"/>
      <c r="H58" s="172"/>
    </row>
    <row r="59" spans="1:8" ht="30" customHeight="1" x14ac:dyDescent="0.25">
      <c r="A59" s="104"/>
      <c r="B59" s="136" t="s">
        <v>141</v>
      </c>
      <c r="C59" s="109" t="s">
        <v>705</v>
      </c>
      <c r="D59" s="158" t="s">
        <v>474</v>
      </c>
      <c r="E59" s="344"/>
      <c r="F59" s="159"/>
      <c r="G59" s="159"/>
      <c r="H59" s="172"/>
    </row>
    <row r="60" spans="1:8" ht="30" customHeight="1" x14ac:dyDescent="0.25">
      <c r="A60" s="104"/>
      <c r="B60" s="136" t="s">
        <v>144</v>
      </c>
      <c r="C60" s="109" t="s">
        <v>706</v>
      </c>
      <c r="D60" s="158" t="s">
        <v>475</v>
      </c>
      <c r="E60" s="344"/>
      <c r="F60" s="159"/>
      <c r="G60" s="159"/>
      <c r="H60" s="172"/>
    </row>
    <row r="61" spans="1:8" ht="30" customHeight="1" x14ac:dyDescent="0.25">
      <c r="A61" s="104"/>
      <c r="B61" s="136" t="s">
        <v>147</v>
      </c>
      <c r="C61" s="109" t="s">
        <v>707</v>
      </c>
      <c r="D61" s="158" t="s">
        <v>476</v>
      </c>
      <c r="E61" s="344"/>
      <c r="F61" s="159"/>
      <c r="G61" s="159"/>
      <c r="H61" s="172"/>
    </row>
    <row r="62" spans="1:8" ht="30" customHeight="1" x14ac:dyDescent="0.25">
      <c r="A62" s="104"/>
      <c r="B62" s="136" t="s">
        <v>150</v>
      </c>
      <c r="C62" s="109" t="s">
        <v>708</v>
      </c>
      <c r="D62" s="158" t="s">
        <v>477</v>
      </c>
      <c r="E62" s="344"/>
      <c r="F62" s="159"/>
      <c r="G62" s="159"/>
      <c r="H62" s="172"/>
    </row>
    <row r="63" spans="1:8" ht="30" customHeight="1" x14ac:dyDescent="0.25">
      <c r="A63" s="104"/>
      <c r="B63" s="136" t="s">
        <v>153</v>
      </c>
      <c r="C63" s="109" t="s">
        <v>709</v>
      </c>
      <c r="D63" s="158" t="s">
        <v>478</v>
      </c>
      <c r="E63" s="344"/>
      <c r="F63" s="159"/>
      <c r="G63" s="159"/>
      <c r="H63" s="172"/>
    </row>
    <row r="64" spans="1:8" ht="30" customHeight="1" x14ac:dyDescent="0.25">
      <c r="A64" s="104"/>
      <c r="B64" s="136" t="s">
        <v>156</v>
      </c>
      <c r="C64" s="109" t="s">
        <v>710</v>
      </c>
      <c r="D64" s="158" t="s">
        <v>479</v>
      </c>
      <c r="E64" s="344"/>
      <c r="F64" s="159"/>
      <c r="G64" s="159"/>
      <c r="H64" s="172"/>
    </row>
    <row r="65" spans="1:8" ht="30" customHeight="1" x14ac:dyDescent="0.25">
      <c r="A65" s="104"/>
      <c r="B65" s="136" t="s">
        <v>159</v>
      </c>
      <c r="C65" s="109" t="s">
        <v>711</v>
      </c>
      <c r="D65" s="158" t="s">
        <v>471</v>
      </c>
      <c r="E65" s="344"/>
      <c r="F65" s="159"/>
      <c r="G65" s="159"/>
      <c r="H65" s="172"/>
    </row>
    <row r="66" spans="1:8" ht="30" customHeight="1" x14ac:dyDescent="0.25">
      <c r="A66" s="105"/>
      <c r="B66" s="136" t="s">
        <v>162</v>
      </c>
      <c r="C66" s="109" t="s">
        <v>712</v>
      </c>
      <c r="D66" s="158" t="s">
        <v>308</v>
      </c>
      <c r="E66" s="344"/>
      <c r="F66" s="159"/>
      <c r="G66" s="159"/>
      <c r="H66" s="172"/>
    </row>
    <row r="67" spans="1:8" ht="30" customHeight="1" x14ac:dyDescent="0.25">
      <c r="A67" s="105"/>
      <c r="B67" s="136" t="s">
        <v>165</v>
      </c>
      <c r="C67" s="109" t="s">
        <v>713</v>
      </c>
      <c r="D67" s="158" t="s">
        <v>309</v>
      </c>
      <c r="E67" s="344"/>
      <c r="F67" s="159"/>
      <c r="G67" s="159"/>
      <c r="H67" s="172"/>
    </row>
    <row r="68" spans="1:8" ht="30" customHeight="1" x14ac:dyDescent="0.25">
      <c r="A68" s="105"/>
      <c r="B68" s="136" t="s">
        <v>166</v>
      </c>
      <c r="C68" s="109" t="s">
        <v>714</v>
      </c>
      <c r="D68" s="158" t="s">
        <v>480</v>
      </c>
      <c r="E68" s="344"/>
      <c r="F68" s="159"/>
      <c r="G68" s="159"/>
      <c r="H68" s="172"/>
    </row>
    <row r="69" spans="1:8" ht="30" customHeight="1" thickBot="1" x14ac:dyDescent="0.3">
      <c r="A69" s="105"/>
      <c r="B69" s="137" t="s">
        <v>167</v>
      </c>
      <c r="C69" s="133" t="s">
        <v>715</v>
      </c>
      <c r="D69" s="157" t="s">
        <v>481</v>
      </c>
      <c r="E69" s="345"/>
      <c r="F69" s="160"/>
      <c r="G69" s="160"/>
      <c r="H69" s="173"/>
    </row>
    <row r="70" spans="1:8" ht="14.25" x14ac:dyDescent="0.25"/>
    <row r="71" spans="1:8" ht="14.25" x14ac:dyDescent="0.25"/>
  </sheetData>
  <mergeCells count="5">
    <mergeCell ref="B2:H2"/>
    <mergeCell ref="B6:B7"/>
    <mergeCell ref="C6:C7"/>
    <mergeCell ref="D6:D7"/>
    <mergeCell ref="B55:H55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"/>
  <sheetViews>
    <sheetView showGridLines="0" zoomScale="70" zoomScaleNormal="70" workbookViewId="0"/>
  </sheetViews>
  <sheetFormatPr defaultColWidth="9.140625" defaultRowHeight="14.25" x14ac:dyDescent="0.2"/>
  <cols>
    <col min="1" max="1" width="2.42578125" style="1" customWidth="1"/>
    <col min="2" max="2" width="8.85546875" style="21" customWidth="1"/>
    <col min="3" max="3" width="8.85546875" style="24" customWidth="1"/>
    <col min="4" max="4" width="124.7109375" style="6" customWidth="1"/>
    <col min="5" max="6" width="19.5703125" style="25" customWidth="1"/>
    <col min="7" max="7" width="24.5703125" style="25" customWidth="1"/>
    <col min="8" max="8" width="17.28515625" style="25" customWidth="1"/>
    <col min="9" max="9" width="18.42578125" style="25" customWidth="1"/>
    <col min="10" max="10" width="21.28515625" style="6" customWidth="1"/>
    <col min="11" max="11" width="9.140625" style="6"/>
    <col min="12" max="13" width="9.140625" style="7"/>
    <col min="14" max="16384" width="9.140625" style="6"/>
  </cols>
  <sheetData>
    <row r="1" spans="1:13" ht="15" thickBot="1" x14ac:dyDescent="0.25">
      <c r="B1" s="2"/>
      <c r="C1" s="3"/>
      <c r="D1" s="4"/>
      <c r="E1" s="5"/>
      <c r="F1" s="5"/>
      <c r="G1" s="5"/>
      <c r="H1" s="5"/>
      <c r="I1" s="5"/>
      <c r="J1" s="4"/>
    </row>
    <row r="2" spans="1:13" s="9" customFormat="1" ht="30" customHeight="1" thickBot="1" x14ac:dyDescent="0.4">
      <c r="A2" s="8"/>
      <c r="B2" s="465" t="s">
        <v>679</v>
      </c>
      <c r="C2" s="466"/>
      <c r="D2" s="466"/>
      <c r="E2" s="466"/>
      <c r="F2" s="466"/>
      <c r="G2" s="466"/>
      <c r="H2" s="466"/>
      <c r="I2" s="466"/>
      <c r="J2" s="467"/>
      <c r="L2" s="10"/>
      <c r="M2" s="10"/>
    </row>
    <row r="3" spans="1:13" s="14" customForma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97"/>
      <c r="L3" s="15"/>
      <c r="M3" s="15"/>
    </row>
    <row r="4" spans="1:13" s="14" customFormat="1" ht="15" x14ac:dyDescent="0.2">
      <c r="A4" s="11"/>
      <c r="B4" s="12"/>
      <c r="C4" s="13"/>
      <c r="D4" s="357" t="s">
        <v>680</v>
      </c>
      <c r="E4" s="357"/>
      <c r="F4" s="13"/>
      <c r="G4" s="13"/>
      <c r="H4" s="13"/>
      <c r="I4" s="13"/>
      <c r="J4" s="13"/>
      <c r="K4" s="97"/>
      <c r="L4" s="97"/>
      <c r="M4" s="97"/>
    </row>
    <row r="5" spans="1:13" s="14" customFormat="1" ht="15" thickBot="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97"/>
      <c r="L5" s="97"/>
      <c r="M5" s="97"/>
    </row>
    <row r="6" spans="1:13" ht="14.25" customHeight="1" x14ac:dyDescent="0.2">
      <c r="B6" s="110"/>
      <c r="C6" s="111"/>
      <c r="D6" s="111"/>
      <c r="E6" s="468" t="s">
        <v>13</v>
      </c>
      <c r="F6" s="468" t="s">
        <v>14</v>
      </c>
      <c r="G6" s="470" t="s">
        <v>15</v>
      </c>
      <c r="H6" s="472" t="s">
        <v>16</v>
      </c>
      <c r="I6" s="473"/>
      <c r="J6" s="474" t="s">
        <v>17</v>
      </c>
    </row>
    <row r="7" spans="1:13" ht="46.5" customHeight="1" x14ac:dyDescent="0.2">
      <c r="B7" s="112"/>
      <c r="C7" s="113"/>
      <c r="D7" s="113"/>
      <c r="E7" s="469"/>
      <c r="F7" s="469"/>
      <c r="G7" s="471"/>
      <c r="H7" s="114" t="s">
        <v>416</v>
      </c>
      <c r="I7" s="114" t="s">
        <v>417</v>
      </c>
      <c r="J7" s="475"/>
    </row>
    <row r="8" spans="1:13" ht="18" customHeight="1" x14ac:dyDescent="0.2">
      <c r="B8" s="461" t="s">
        <v>18</v>
      </c>
      <c r="C8" s="463" t="s">
        <v>19</v>
      </c>
      <c r="D8" s="463" t="s">
        <v>20</v>
      </c>
      <c r="E8" s="115" t="s">
        <v>21</v>
      </c>
      <c r="F8" s="115" t="s">
        <v>22</v>
      </c>
      <c r="G8" s="115" t="s">
        <v>23</v>
      </c>
      <c r="H8" s="115" t="s">
        <v>24</v>
      </c>
      <c r="I8" s="115" t="s">
        <v>25</v>
      </c>
      <c r="J8" s="116" t="s">
        <v>26</v>
      </c>
    </row>
    <row r="9" spans="1:13" ht="18" customHeight="1" x14ac:dyDescent="0.2">
      <c r="B9" s="462"/>
      <c r="C9" s="464"/>
      <c r="D9" s="464"/>
      <c r="E9" s="143"/>
      <c r="F9" s="143"/>
      <c r="G9" s="143"/>
      <c r="H9" s="143"/>
      <c r="I9" s="143"/>
      <c r="J9" s="144" t="s">
        <v>482</v>
      </c>
    </row>
    <row r="10" spans="1:13" s="93" customFormat="1" ht="30" customHeight="1" x14ac:dyDescent="0.2">
      <c r="A10" s="1"/>
      <c r="B10" s="136" t="s">
        <v>21</v>
      </c>
      <c r="C10" s="128" t="s">
        <v>496</v>
      </c>
      <c r="D10" s="373" t="s">
        <v>566</v>
      </c>
      <c r="E10" s="337">
        <f>SUM(E11,E101)</f>
        <v>0</v>
      </c>
      <c r="F10" s="333"/>
      <c r="G10" s="304"/>
      <c r="H10" s="305"/>
      <c r="I10" s="306"/>
      <c r="J10" s="318">
        <f>SUM(J11,J101,J122)</f>
        <v>0</v>
      </c>
      <c r="L10" s="94"/>
      <c r="M10" s="94"/>
    </row>
    <row r="11" spans="1:13" ht="30" customHeight="1" x14ac:dyDescent="0.2">
      <c r="B11" s="136" t="s">
        <v>22</v>
      </c>
      <c r="C11" s="128" t="s">
        <v>236</v>
      </c>
      <c r="D11" s="374" t="s">
        <v>718</v>
      </c>
      <c r="E11" s="337">
        <f>SUM(E12,E21,E30,E36,E55,E81,E97)</f>
        <v>0</v>
      </c>
      <c r="F11" s="333"/>
      <c r="G11" s="304"/>
      <c r="H11" s="305"/>
      <c r="I11" s="306"/>
      <c r="J11" s="318">
        <f>SUM(J12,J21,J30,J36,J55,J81,J97)</f>
        <v>0</v>
      </c>
    </row>
    <row r="12" spans="1:13" ht="30" customHeight="1" x14ac:dyDescent="0.2">
      <c r="B12" s="136" t="s">
        <v>23</v>
      </c>
      <c r="C12" s="128" t="s">
        <v>28</v>
      </c>
      <c r="D12" s="375" t="s">
        <v>27</v>
      </c>
      <c r="E12" s="337">
        <f>SUM(E13,E14,E17,E18,E19,E20)</f>
        <v>0</v>
      </c>
      <c r="F12" s="334"/>
      <c r="G12" s="291"/>
      <c r="H12" s="292"/>
      <c r="I12" s="293"/>
      <c r="J12" s="318">
        <f>SUM(J13,J14,J17,J18,J19,J20)</f>
        <v>0</v>
      </c>
    </row>
    <row r="13" spans="1:13" ht="30" customHeight="1" x14ac:dyDescent="0.2">
      <c r="B13" s="136" t="s">
        <v>24</v>
      </c>
      <c r="C13" s="128" t="s">
        <v>267</v>
      </c>
      <c r="D13" s="376" t="s">
        <v>29</v>
      </c>
      <c r="E13" s="145"/>
      <c r="F13" s="334"/>
      <c r="G13" s="291"/>
      <c r="H13" s="146">
        <v>1</v>
      </c>
      <c r="I13" s="147"/>
      <c r="J13" s="317">
        <f>E13*I13</f>
        <v>0</v>
      </c>
    </row>
    <row r="14" spans="1:13" ht="30" customHeight="1" x14ac:dyDescent="0.2">
      <c r="B14" s="136" t="s">
        <v>25</v>
      </c>
      <c r="C14" s="128" t="s">
        <v>269</v>
      </c>
      <c r="D14" s="376" t="s">
        <v>31</v>
      </c>
      <c r="E14" s="337">
        <f>SUM(E15,E16)</f>
        <v>0</v>
      </c>
      <c r="F14" s="334"/>
      <c r="G14" s="291"/>
      <c r="H14" s="307"/>
      <c r="I14" s="306"/>
      <c r="J14" s="318">
        <f>SUM(J15,J16)</f>
        <v>0</v>
      </c>
    </row>
    <row r="15" spans="1:13" ht="30" customHeight="1" x14ac:dyDescent="0.2">
      <c r="B15" s="136" t="s">
        <v>26</v>
      </c>
      <c r="C15" s="128" t="s">
        <v>526</v>
      </c>
      <c r="D15" s="377" t="s">
        <v>33</v>
      </c>
      <c r="E15" s="145"/>
      <c r="F15" s="334"/>
      <c r="G15" s="291"/>
      <c r="H15" s="148" t="s">
        <v>394</v>
      </c>
      <c r="I15" s="147"/>
      <c r="J15" s="317">
        <f t="shared" ref="J15:J20" si="0">E15*I15</f>
        <v>0</v>
      </c>
    </row>
    <row r="16" spans="1:13" ht="30" customHeight="1" x14ac:dyDescent="0.2">
      <c r="B16" s="136" t="s">
        <v>42</v>
      </c>
      <c r="C16" s="128" t="s">
        <v>527</v>
      </c>
      <c r="D16" s="377" t="s">
        <v>35</v>
      </c>
      <c r="E16" s="145"/>
      <c r="F16" s="334"/>
      <c r="G16" s="291"/>
      <c r="H16" s="148" t="s">
        <v>395</v>
      </c>
      <c r="I16" s="147"/>
      <c r="J16" s="317">
        <f t="shared" si="0"/>
        <v>0</v>
      </c>
    </row>
    <row r="17" spans="1:13" ht="30" customHeight="1" x14ac:dyDescent="0.2">
      <c r="B17" s="136" t="s">
        <v>49</v>
      </c>
      <c r="C17" s="128" t="s">
        <v>271</v>
      </c>
      <c r="D17" s="376" t="s">
        <v>37</v>
      </c>
      <c r="E17" s="145"/>
      <c r="F17" s="334"/>
      <c r="G17" s="291"/>
      <c r="H17" s="146">
        <v>0.05</v>
      </c>
      <c r="I17" s="147"/>
      <c r="J17" s="317">
        <f t="shared" si="0"/>
        <v>0</v>
      </c>
    </row>
    <row r="18" spans="1:13" ht="30" customHeight="1" x14ac:dyDescent="0.2">
      <c r="B18" s="136" t="s">
        <v>51</v>
      </c>
      <c r="C18" s="128" t="s">
        <v>273</v>
      </c>
      <c r="D18" s="376" t="s">
        <v>39</v>
      </c>
      <c r="E18" s="145"/>
      <c r="F18" s="334"/>
      <c r="G18" s="291"/>
      <c r="H18" s="146">
        <v>0.03</v>
      </c>
      <c r="I18" s="147"/>
      <c r="J18" s="317">
        <f t="shared" si="0"/>
        <v>0</v>
      </c>
    </row>
    <row r="19" spans="1:13" ht="30" customHeight="1" x14ac:dyDescent="0.2">
      <c r="B19" s="136" t="s">
        <v>54</v>
      </c>
      <c r="C19" s="128" t="s">
        <v>275</v>
      </c>
      <c r="D19" s="376" t="s">
        <v>41</v>
      </c>
      <c r="E19" s="145"/>
      <c r="F19" s="334"/>
      <c r="G19" s="291"/>
      <c r="H19" s="146"/>
      <c r="I19" s="147"/>
      <c r="J19" s="317">
        <f t="shared" si="0"/>
        <v>0</v>
      </c>
    </row>
    <row r="20" spans="1:13" ht="30" customHeight="1" x14ac:dyDescent="0.2">
      <c r="B20" s="136" t="s">
        <v>56</v>
      </c>
      <c r="C20" s="128" t="s">
        <v>276</v>
      </c>
      <c r="D20" s="376" t="s">
        <v>44</v>
      </c>
      <c r="E20" s="145"/>
      <c r="F20" s="334"/>
      <c r="G20" s="291"/>
      <c r="H20" s="146">
        <v>0.1</v>
      </c>
      <c r="I20" s="147"/>
      <c r="J20" s="317">
        <f t="shared" si="0"/>
        <v>0</v>
      </c>
      <c r="L20" s="6"/>
      <c r="M20" s="6"/>
    </row>
    <row r="21" spans="1:13" ht="30" customHeight="1" x14ac:dyDescent="0.2">
      <c r="B21" s="136" t="s">
        <v>58</v>
      </c>
      <c r="C21" s="128" t="s">
        <v>30</v>
      </c>
      <c r="D21" s="378" t="s">
        <v>46</v>
      </c>
      <c r="E21" s="337">
        <f>SUM(E22,E25,E28,E29)</f>
        <v>0</v>
      </c>
      <c r="F21" s="334"/>
      <c r="G21" s="291"/>
      <c r="H21" s="292"/>
      <c r="I21" s="293"/>
      <c r="J21" s="318">
        <f>SUM(J22,J25,J28,J29)</f>
        <v>0</v>
      </c>
      <c r="L21" s="6"/>
      <c r="M21" s="6"/>
    </row>
    <row r="22" spans="1:13" ht="30" customHeight="1" x14ac:dyDescent="0.2">
      <c r="B22" s="136" t="s">
        <v>61</v>
      </c>
      <c r="C22" s="128" t="s">
        <v>32</v>
      </c>
      <c r="D22" s="376" t="s">
        <v>48</v>
      </c>
      <c r="E22" s="337">
        <f>SUM(E23,E24)</f>
        <v>0</v>
      </c>
      <c r="F22" s="334"/>
      <c r="G22" s="291"/>
      <c r="H22" s="294"/>
      <c r="I22" s="293"/>
      <c r="J22" s="318">
        <f>SUM(J23,J24)</f>
        <v>0</v>
      </c>
      <c r="L22" s="6"/>
      <c r="M22" s="6"/>
    </row>
    <row r="23" spans="1:13" ht="30" customHeight="1" x14ac:dyDescent="0.2">
      <c r="B23" s="136" t="s">
        <v>65</v>
      </c>
      <c r="C23" s="128" t="s">
        <v>530</v>
      </c>
      <c r="D23" s="379" t="s">
        <v>418</v>
      </c>
      <c r="E23" s="145"/>
      <c r="F23" s="334"/>
      <c r="G23" s="291"/>
      <c r="H23" s="146">
        <v>0.05</v>
      </c>
      <c r="I23" s="147"/>
      <c r="J23" s="317">
        <f>E23*I23</f>
        <v>0</v>
      </c>
      <c r="L23" s="6"/>
      <c r="M23" s="6"/>
    </row>
    <row r="24" spans="1:13" ht="30" customHeight="1" x14ac:dyDescent="0.2">
      <c r="B24" s="136" t="s">
        <v>68</v>
      </c>
      <c r="C24" s="128" t="s">
        <v>531</v>
      </c>
      <c r="D24" s="379" t="s">
        <v>419</v>
      </c>
      <c r="E24" s="145"/>
      <c r="F24" s="334"/>
      <c r="G24" s="291"/>
      <c r="H24" s="146">
        <v>0.25</v>
      </c>
      <c r="I24" s="147"/>
      <c r="J24" s="317">
        <f>E24*I24</f>
        <v>0</v>
      </c>
      <c r="L24" s="6"/>
      <c r="M24" s="6"/>
    </row>
    <row r="25" spans="1:13" ht="30" customHeight="1" x14ac:dyDescent="0.2">
      <c r="B25" s="136" t="s">
        <v>72</v>
      </c>
      <c r="C25" s="128" t="s">
        <v>34</v>
      </c>
      <c r="D25" s="376" t="s">
        <v>719</v>
      </c>
      <c r="E25" s="337">
        <f>SUM(E26,E27)</f>
        <v>0</v>
      </c>
      <c r="F25" s="334"/>
      <c r="G25" s="291"/>
      <c r="H25" s="307"/>
      <c r="I25" s="306"/>
      <c r="J25" s="318">
        <f>SUM(J26,J27)</f>
        <v>0</v>
      </c>
      <c r="L25" s="6"/>
      <c r="M25" s="6"/>
    </row>
    <row r="26" spans="1:13" ht="30" customHeight="1" x14ac:dyDescent="0.2">
      <c r="B26" s="136" t="s">
        <v>73</v>
      </c>
      <c r="C26" s="128" t="s">
        <v>532</v>
      </c>
      <c r="D26" s="377" t="s">
        <v>396</v>
      </c>
      <c r="E26" s="145"/>
      <c r="F26" s="334"/>
      <c r="G26" s="291"/>
      <c r="H26" s="146">
        <v>0.25</v>
      </c>
      <c r="I26" s="147"/>
      <c r="J26" s="317">
        <f>E26*I26</f>
        <v>0</v>
      </c>
      <c r="L26" s="6"/>
      <c r="M26" s="6"/>
    </row>
    <row r="27" spans="1:13" ht="30" customHeight="1" x14ac:dyDescent="0.2">
      <c r="B27" s="136" t="s">
        <v>76</v>
      </c>
      <c r="C27" s="128" t="s">
        <v>533</v>
      </c>
      <c r="D27" s="377" t="s">
        <v>443</v>
      </c>
      <c r="E27" s="145"/>
      <c r="F27" s="334"/>
      <c r="G27" s="291"/>
      <c r="H27" s="146">
        <v>1</v>
      </c>
      <c r="I27" s="147"/>
      <c r="J27" s="317">
        <f>E27*I27</f>
        <v>0</v>
      </c>
      <c r="L27" s="6"/>
      <c r="M27" s="6"/>
    </row>
    <row r="28" spans="1:13" ht="30" customHeight="1" x14ac:dyDescent="0.2">
      <c r="B28" s="136" t="s">
        <v>79</v>
      </c>
      <c r="C28" s="128" t="s">
        <v>321</v>
      </c>
      <c r="D28" s="380" t="s">
        <v>60</v>
      </c>
      <c r="E28" s="145"/>
      <c r="F28" s="334"/>
      <c r="G28" s="291"/>
      <c r="H28" s="146">
        <v>0.25</v>
      </c>
      <c r="I28" s="147"/>
      <c r="J28" s="317">
        <f>E28*I28</f>
        <v>0</v>
      </c>
      <c r="K28" s="16"/>
      <c r="L28" s="6"/>
      <c r="M28" s="6"/>
    </row>
    <row r="29" spans="1:13" ht="30" customHeight="1" x14ac:dyDescent="0.2">
      <c r="B29" s="136" t="s">
        <v>83</v>
      </c>
      <c r="C29" s="128" t="s">
        <v>567</v>
      </c>
      <c r="D29" s="376" t="s">
        <v>397</v>
      </c>
      <c r="E29" s="145"/>
      <c r="F29" s="334"/>
      <c r="G29" s="291"/>
      <c r="H29" s="146">
        <v>0.25</v>
      </c>
      <c r="I29" s="147"/>
      <c r="J29" s="317">
        <f>E29*I29</f>
        <v>0</v>
      </c>
      <c r="K29" s="16"/>
      <c r="L29" s="6"/>
      <c r="M29" s="6"/>
    </row>
    <row r="30" spans="1:13" ht="30" customHeight="1" x14ac:dyDescent="0.2">
      <c r="B30" s="136" t="s">
        <v>84</v>
      </c>
      <c r="C30" s="128" t="s">
        <v>36</v>
      </c>
      <c r="D30" s="378" t="s">
        <v>64</v>
      </c>
      <c r="E30" s="337">
        <f>SUM(E31,E32,E33)</f>
        <v>0</v>
      </c>
      <c r="F30" s="334"/>
      <c r="G30" s="291"/>
      <c r="H30" s="307"/>
      <c r="I30" s="306"/>
      <c r="J30" s="318">
        <f>SUM(J31,J32,J33)</f>
        <v>0</v>
      </c>
      <c r="K30" s="16"/>
      <c r="L30" s="6"/>
      <c r="M30" s="6"/>
    </row>
    <row r="31" spans="1:13" ht="30" customHeight="1" x14ac:dyDescent="0.2">
      <c r="B31" s="136" t="s">
        <v>85</v>
      </c>
      <c r="C31" s="128" t="s">
        <v>568</v>
      </c>
      <c r="D31" s="380" t="s">
        <v>67</v>
      </c>
      <c r="E31" s="145"/>
      <c r="F31" s="334"/>
      <c r="G31" s="291"/>
      <c r="H31" s="146">
        <v>1</v>
      </c>
      <c r="I31" s="147"/>
      <c r="J31" s="317">
        <f>E31*I31</f>
        <v>0</v>
      </c>
      <c r="L31" s="6"/>
      <c r="M31" s="6"/>
    </row>
    <row r="32" spans="1:13" ht="30" customHeight="1" x14ac:dyDescent="0.2">
      <c r="A32" s="6"/>
      <c r="B32" s="136" t="s">
        <v>90</v>
      </c>
      <c r="C32" s="128" t="s">
        <v>569</v>
      </c>
      <c r="D32" s="376" t="s">
        <v>720</v>
      </c>
      <c r="E32" s="145"/>
      <c r="F32" s="334"/>
      <c r="G32" s="291"/>
      <c r="H32" s="146">
        <v>1</v>
      </c>
      <c r="I32" s="147"/>
      <c r="J32" s="317">
        <f>E32*I32</f>
        <v>0</v>
      </c>
      <c r="L32" s="6"/>
      <c r="M32" s="6"/>
    </row>
    <row r="33" spans="1:13" ht="30" customHeight="1" x14ac:dyDescent="0.2">
      <c r="A33" s="6"/>
      <c r="B33" s="136" t="s">
        <v>91</v>
      </c>
      <c r="C33" s="128" t="s">
        <v>570</v>
      </c>
      <c r="D33" s="376" t="s">
        <v>71</v>
      </c>
      <c r="E33" s="337">
        <f>SUM(E34,E35)</f>
        <v>0</v>
      </c>
      <c r="F33" s="334"/>
      <c r="G33" s="291"/>
      <c r="H33" s="307"/>
      <c r="I33" s="306"/>
      <c r="J33" s="318">
        <f>SUM(J34,J35)</f>
        <v>0</v>
      </c>
      <c r="L33" s="6"/>
      <c r="M33" s="6"/>
    </row>
    <row r="34" spans="1:13" ht="30" customHeight="1" x14ac:dyDescent="0.2">
      <c r="A34" s="6"/>
      <c r="B34" s="136" t="s">
        <v>93</v>
      </c>
      <c r="C34" s="128" t="s">
        <v>571</v>
      </c>
      <c r="D34" s="379" t="s">
        <v>418</v>
      </c>
      <c r="E34" s="145"/>
      <c r="F34" s="334"/>
      <c r="G34" s="291"/>
      <c r="H34" s="146">
        <v>0.2</v>
      </c>
      <c r="I34" s="147"/>
      <c r="J34" s="317">
        <f>E34*I34</f>
        <v>0</v>
      </c>
      <c r="L34" s="6"/>
      <c r="M34" s="6"/>
    </row>
    <row r="35" spans="1:13" ht="30" customHeight="1" x14ac:dyDescent="0.2">
      <c r="A35" s="6"/>
      <c r="B35" s="136" t="s">
        <v>96</v>
      </c>
      <c r="C35" s="128" t="s">
        <v>572</v>
      </c>
      <c r="D35" s="379" t="s">
        <v>419</v>
      </c>
      <c r="E35" s="145"/>
      <c r="F35" s="334"/>
      <c r="G35" s="291"/>
      <c r="H35" s="146">
        <v>0.4</v>
      </c>
      <c r="I35" s="147"/>
      <c r="J35" s="317">
        <f>E35*I35</f>
        <v>0</v>
      </c>
      <c r="L35" s="6"/>
      <c r="M35" s="6"/>
    </row>
    <row r="36" spans="1:13" ht="30" customHeight="1" x14ac:dyDescent="0.2">
      <c r="A36" s="6"/>
      <c r="B36" s="136" t="s">
        <v>99</v>
      </c>
      <c r="C36" s="128" t="s">
        <v>38</v>
      </c>
      <c r="D36" s="378" t="s">
        <v>75</v>
      </c>
      <c r="E36" s="337">
        <f>SUM(E37,E38,E39,E40,E43,E44,E47,E48,E49,E50,E53,E54)</f>
        <v>0</v>
      </c>
      <c r="F36" s="334"/>
      <c r="G36" s="291"/>
      <c r="H36" s="307"/>
      <c r="I36" s="306"/>
      <c r="J36" s="318">
        <f>SUM(J37,J38,J39,J40,J43,J44,J47,J48,J49,J50,J53,J54)</f>
        <v>0</v>
      </c>
      <c r="L36" s="6"/>
      <c r="M36" s="6"/>
    </row>
    <row r="37" spans="1:13" ht="30" customHeight="1" x14ac:dyDescent="0.2">
      <c r="A37" s="6"/>
      <c r="B37" s="136" t="s">
        <v>102</v>
      </c>
      <c r="C37" s="128" t="s">
        <v>573</v>
      </c>
      <c r="D37" s="376" t="s">
        <v>78</v>
      </c>
      <c r="E37" s="145"/>
      <c r="F37" s="334"/>
      <c r="G37" s="291"/>
      <c r="H37" s="146">
        <v>0.2</v>
      </c>
      <c r="I37" s="147"/>
      <c r="J37" s="317">
        <f>E37*I37</f>
        <v>0</v>
      </c>
      <c r="L37" s="6"/>
      <c r="M37" s="6"/>
    </row>
    <row r="38" spans="1:13" ht="30" customHeight="1" x14ac:dyDescent="0.2">
      <c r="A38" s="6"/>
      <c r="B38" s="136" t="s">
        <v>104</v>
      </c>
      <c r="C38" s="128" t="s">
        <v>574</v>
      </c>
      <c r="D38" s="376" t="s">
        <v>444</v>
      </c>
      <c r="E38" s="145"/>
      <c r="F38" s="334"/>
      <c r="G38" s="291"/>
      <c r="H38" s="146">
        <v>0.1</v>
      </c>
      <c r="I38" s="147"/>
      <c r="J38" s="317">
        <f>E38*I38</f>
        <v>0</v>
      </c>
      <c r="L38" s="6"/>
      <c r="M38" s="6"/>
    </row>
    <row r="39" spans="1:13" ht="30" customHeight="1" x14ac:dyDescent="0.2">
      <c r="A39" s="6"/>
      <c r="B39" s="136" t="s">
        <v>105</v>
      </c>
      <c r="C39" s="128" t="s">
        <v>575</v>
      </c>
      <c r="D39" s="376" t="s">
        <v>81</v>
      </c>
      <c r="E39" s="145"/>
      <c r="F39" s="334"/>
      <c r="G39" s="291"/>
      <c r="H39" s="146">
        <v>1</v>
      </c>
      <c r="I39" s="147"/>
      <c r="J39" s="317">
        <f>E39*I39</f>
        <v>0</v>
      </c>
      <c r="L39" s="6"/>
      <c r="M39" s="6"/>
    </row>
    <row r="40" spans="1:13" ht="30" customHeight="1" x14ac:dyDescent="0.2">
      <c r="A40" s="6"/>
      <c r="B40" s="136" t="s">
        <v>110</v>
      </c>
      <c r="C40" s="128" t="s">
        <v>576</v>
      </c>
      <c r="D40" s="376" t="s">
        <v>420</v>
      </c>
      <c r="E40" s="337">
        <f>SUM(E41,E42)</f>
        <v>0</v>
      </c>
      <c r="F40" s="334"/>
      <c r="G40" s="291"/>
      <c r="H40" s="146"/>
      <c r="I40" s="293"/>
      <c r="J40" s="318">
        <f>SUM(J41,J42)</f>
        <v>0</v>
      </c>
      <c r="L40" s="6"/>
      <c r="M40" s="6"/>
    </row>
    <row r="41" spans="1:13" ht="30" customHeight="1" x14ac:dyDescent="0.2">
      <c r="A41" s="6"/>
      <c r="B41" s="136" t="s">
        <v>112</v>
      </c>
      <c r="C41" s="128" t="s">
        <v>577</v>
      </c>
      <c r="D41" s="379" t="s">
        <v>421</v>
      </c>
      <c r="E41" s="145"/>
      <c r="F41" s="334"/>
      <c r="G41" s="291"/>
      <c r="H41" s="146">
        <v>1</v>
      </c>
      <c r="I41" s="147"/>
      <c r="J41" s="317">
        <f>E41*I41</f>
        <v>0</v>
      </c>
      <c r="L41" s="6"/>
      <c r="M41" s="6"/>
    </row>
    <row r="42" spans="1:13" ht="30" customHeight="1" x14ac:dyDescent="0.2">
      <c r="A42" s="6"/>
      <c r="B42" s="136" t="s">
        <v>115</v>
      </c>
      <c r="C42" s="128" t="s">
        <v>578</v>
      </c>
      <c r="D42" s="379" t="s">
        <v>422</v>
      </c>
      <c r="E42" s="145"/>
      <c r="F42" s="334"/>
      <c r="G42" s="291"/>
      <c r="H42" s="146">
        <v>1</v>
      </c>
      <c r="I42" s="147"/>
      <c r="J42" s="317">
        <f>E42*I42</f>
        <v>0</v>
      </c>
      <c r="L42" s="6"/>
      <c r="M42" s="6"/>
    </row>
    <row r="43" spans="1:13" s="90" customFormat="1" ht="30" customHeight="1" x14ac:dyDescent="0.2">
      <c r="B43" s="136" t="s">
        <v>117</v>
      </c>
      <c r="C43" s="128" t="s">
        <v>579</v>
      </c>
      <c r="D43" s="142" t="s">
        <v>87</v>
      </c>
      <c r="E43" s="145"/>
      <c r="F43" s="334"/>
      <c r="G43" s="291"/>
      <c r="H43" s="146">
        <v>1</v>
      </c>
      <c r="I43" s="147"/>
      <c r="J43" s="317">
        <f>E43*I43</f>
        <v>0</v>
      </c>
    </row>
    <row r="44" spans="1:13" ht="30" customHeight="1" x14ac:dyDescent="0.2">
      <c r="A44" s="6"/>
      <c r="B44" s="136" t="s">
        <v>119</v>
      </c>
      <c r="C44" s="128" t="s">
        <v>580</v>
      </c>
      <c r="D44" s="380" t="s">
        <v>89</v>
      </c>
      <c r="E44" s="337">
        <f>SUM(E45,E46)</f>
        <v>0</v>
      </c>
      <c r="F44" s="334"/>
      <c r="G44" s="291"/>
      <c r="H44" s="146"/>
      <c r="I44" s="293"/>
      <c r="J44" s="318">
        <f>SUM(J45,J46)</f>
        <v>0</v>
      </c>
      <c r="L44" s="6"/>
      <c r="M44" s="6"/>
    </row>
    <row r="45" spans="1:13" ht="30" customHeight="1" x14ac:dyDescent="0.2">
      <c r="A45" s="6"/>
      <c r="B45" s="136" t="s">
        <v>120</v>
      </c>
      <c r="C45" s="128" t="s">
        <v>581</v>
      </c>
      <c r="D45" s="377" t="s">
        <v>721</v>
      </c>
      <c r="E45" s="145"/>
      <c r="F45" s="334"/>
      <c r="G45" s="291"/>
      <c r="H45" s="148">
        <v>0</v>
      </c>
      <c r="I45" s="147"/>
      <c r="J45" s="317">
        <f>E45*I45</f>
        <v>0</v>
      </c>
      <c r="L45" s="6"/>
      <c r="M45" s="6"/>
    </row>
    <row r="46" spans="1:13" ht="30" customHeight="1" x14ac:dyDescent="0.2">
      <c r="A46" s="6"/>
      <c r="B46" s="136" t="s">
        <v>121</v>
      </c>
      <c r="C46" s="128" t="s">
        <v>582</v>
      </c>
      <c r="D46" s="379" t="s">
        <v>92</v>
      </c>
      <c r="E46" s="145"/>
      <c r="F46" s="334"/>
      <c r="G46" s="291"/>
      <c r="H46" s="146">
        <v>1</v>
      </c>
      <c r="I46" s="147"/>
      <c r="J46" s="317">
        <f>E46*I46</f>
        <v>0</v>
      </c>
      <c r="L46" s="6"/>
      <c r="M46" s="6"/>
    </row>
    <row r="47" spans="1:13" ht="30" customHeight="1" x14ac:dyDescent="0.2">
      <c r="A47" s="6"/>
      <c r="B47" s="136" t="s">
        <v>122</v>
      </c>
      <c r="C47" s="128" t="s">
        <v>583</v>
      </c>
      <c r="D47" s="380" t="s">
        <v>95</v>
      </c>
      <c r="E47" s="145"/>
      <c r="F47" s="334"/>
      <c r="G47" s="291"/>
      <c r="H47" s="146">
        <v>1</v>
      </c>
      <c r="I47" s="147"/>
      <c r="J47" s="317">
        <f>E47*I47</f>
        <v>0</v>
      </c>
      <c r="L47" s="6"/>
      <c r="M47" s="6"/>
    </row>
    <row r="48" spans="1:13" ht="30" customHeight="1" x14ac:dyDescent="0.2">
      <c r="A48" s="6"/>
      <c r="B48" s="136" t="s">
        <v>123</v>
      </c>
      <c r="C48" s="128" t="s">
        <v>584</v>
      </c>
      <c r="D48" s="380" t="s">
        <v>98</v>
      </c>
      <c r="E48" s="145"/>
      <c r="F48" s="334"/>
      <c r="G48" s="291"/>
      <c r="H48" s="146">
        <v>1</v>
      </c>
      <c r="I48" s="147"/>
      <c r="J48" s="317">
        <f>E48*I48</f>
        <v>0</v>
      </c>
      <c r="L48" s="6"/>
      <c r="M48" s="6"/>
    </row>
    <row r="49" spans="1:13" ht="30" customHeight="1" x14ac:dyDescent="0.2">
      <c r="A49" s="6"/>
      <c r="B49" s="136" t="s">
        <v>126</v>
      </c>
      <c r="C49" s="128" t="s">
        <v>585</v>
      </c>
      <c r="D49" s="376" t="s">
        <v>722</v>
      </c>
      <c r="E49" s="145"/>
      <c r="F49" s="334"/>
      <c r="G49" s="291"/>
      <c r="H49" s="146">
        <v>1</v>
      </c>
      <c r="I49" s="147"/>
      <c r="J49" s="317">
        <f>E49*I49</f>
        <v>0</v>
      </c>
      <c r="L49" s="6"/>
      <c r="M49" s="6"/>
    </row>
    <row r="50" spans="1:13" ht="30" customHeight="1" x14ac:dyDescent="0.2">
      <c r="A50" s="6"/>
      <c r="B50" s="136" t="s">
        <v>127</v>
      </c>
      <c r="C50" s="128" t="s">
        <v>586</v>
      </c>
      <c r="D50" s="376" t="s">
        <v>101</v>
      </c>
      <c r="E50" s="337">
        <f>SUM(E51,E52)</f>
        <v>0</v>
      </c>
      <c r="F50" s="334"/>
      <c r="G50" s="291"/>
      <c r="H50" s="146"/>
      <c r="I50" s="293"/>
      <c r="J50" s="318">
        <f>SUM(J51,J52)</f>
        <v>0</v>
      </c>
      <c r="L50" s="6"/>
      <c r="M50" s="6"/>
    </row>
    <row r="51" spans="1:13" ht="30" customHeight="1" x14ac:dyDescent="0.2">
      <c r="A51" s="6"/>
      <c r="B51" s="136" t="s">
        <v>128</v>
      </c>
      <c r="C51" s="128" t="s">
        <v>587</v>
      </c>
      <c r="D51" s="379" t="s">
        <v>103</v>
      </c>
      <c r="E51" s="145"/>
      <c r="F51" s="334"/>
      <c r="G51" s="291"/>
      <c r="H51" s="146">
        <v>1</v>
      </c>
      <c r="I51" s="147"/>
      <c r="J51" s="317">
        <f>E51*I51</f>
        <v>0</v>
      </c>
      <c r="L51" s="6"/>
      <c r="M51" s="6"/>
    </row>
    <row r="52" spans="1:13" ht="30" customHeight="1" x14ac:dyDescent="0.2">
      <c r="A52" s="6"/>
      <c r="B52" s="136" t="s">
        <v>130</v>
      </c>
      <c r="C52" s="128" t="s">
        <v>588</v>
      </c>
      <c r="D52" s="379" t="s">
        <v>723</v>
      </c>
      <c r="E52" s="145"/>
      <c r="F52" s="334"/>
      <c r="G52" s="291"/>
      <c r="H52" s="146">
        <v>1</v>
      </c>
      <c r="I52" s="147"/>
      <c r="J52" s="317">
        <f>E52*I52</f>
        <v>0</v>
      </c>
      <c r="L52" s="6"/>
      <c r="M52" s="6"/>
    </row>
    <row r="53" spans="1:13" ht="30" customHeight="1" x14ac:dyDescent="0.2">
      <c r="A53" s="6"/>
      <c r="B53" s="136" t="s">
        <v>132</v>
      </c>
      <c r="C53" s="128" t="s">
        <v>589</v>
      </c>
      <c r="D53" s="376" t="s">
        <v>106</v>
      </c>
      <c r="E53" s="145"/>
      <c r="F53" s="334"/>
      <c r="G53" s="291"/>
      <c r="H53" s="146">
        <v>1</v>
      </c>
      <c r="I53" s="147"/>
      <c r="J53" s="317">
        <f>E53*I53</f>
        <v>0</v>
      </c>
      <c r="L53" s="6"/>
      <c r="M53" s="6"/>
    </row>
    <row r="54" spans="1:13" s="91" customFormat="1" ht="30" customHeight="1" x14ac:dyDescent="0.2">
      <c r="B54" s="136" t="s">
        <v>133</v>
      </c>
      <c r="C54" s="128" t="s">
        <v>590</v>
      </c>
      <c r="D54" s="376" t="s">
        <v>445</v>
      </c>
      <c r="E54" s="145"/>
      <c r="F54" s="334"/>
      <c r="G54" s="291"/>
      <c r="H54" s="146">
        <v>0.5</v>
      </c>
      <c r="I54" s="147"/>
      <c r="J54" s="317">
        <f>E54*I54</f>
        <v>0</v>
      </c>
    </row>
    <row r="55" spans="1:13" ht="30" customHeight="1" x14ac:dyDescent="0.2">
      <c r="A55" s="6"/>
      <c r="B55" s="136" t="s">
        <v>134</v>
      </c>
      <c r="C55" s="128" t="s">
        <v>40</v>
      </c>
      <c r="D55" s="378" t="s">
        <v>423</v>
      </c>
      <c r="E55" s="337">
        <f>SUM(E56,E67)</f>
        <v>0</v>
      </c>
      <c r="F55" s="334"/>
      <c r="G55" s="291"/>
      <c r="H55" s="292"/>
      <c r="I55" s="293"/>
      <c r="J55" s="318">
        <f>SUM(J56,J67)</f>
        <v>0</v>
      </c>
      <c r="L55" s="6"/>
      <c r="M55" s="6"/>
    </row>
    <row r="56" spans="1:13" ht="30" customHeight="1" x14ac:dyDescent="0.2">
      <c r="A56" s="6"/>
      <c r="B56" s="136" t="s">
        <v>135</v>
      </c>
      <c r="C56" s="128" t="s">
        <v>591</v>
      </c>
      <c r="D56" s="376" t="s">
        <v>109</v>
      </c>
      <c r="E56" s="337">
        <f>SUM(E57,E58,E59,E63,E64,E65,E66)</f>
        <v>0</v>
      </c>
      <c r="F56" s="334"/>
      <c r="G56" s="291"/>
      <c r="H56" s="146"/>
      <c r="I56" s="293"/>
      <c r="J56" s="318">
        <f>SUM(J57,J58,J59,J63,J64,J65,J66)</f>
        <v>0</v>
      </c>
      <c r="L56" s="6"/>
      <c r="M56" s="6"/>
    </row>
    <row r="57" spans="1:13" ht="30" customHeight="1" x14ac:dyDescent="0.2">
      <c r="A57" s="6"/>
      <c r="B57" s="136" t="s">
        <v>136</v>
      </c>
      <c r="C57" s="128" t="s">
        <v>592</v>
      </c>
      <c r="D57" s="379" t="s">
        <v>111</v>
      </c>
      <c r="E57" s="145"/>
      <c r="F57" s="334"/>
      <c r="G57" s="291"/>
      <c r="H57" s="146">
        <v>0.05</v>
      </c>
      <c r="I57" s="147"/>
      <c r="J57" s="317">
        <f>E57*I57</f>
        <v>0</v>
      </c>
      <c r="L57" s="6"/>
      <c r="M57" s="6"/>
    </row>
    <row r="58" spans="1:13" ht="30" customHeight="1" x14ac:dyDescent="0.2">
      <c r="A58" s="6"/>
      <c r="B58" s="136" t="s">
        <v>137</v>
      </c>
      <c r="C58" s="128" t="s">
        <v>593</v>
      </c>
      <c r="D58" s="379" t="s">
        <v>113</v>
      </c>
      <c r="E58" s="145"/>
      <c r="F58" s="334"/>
      <c r="G58" s="291"/>
      <c r="H58" s="146">
        <v>0.1</v>
      </c>
      <c r="I58" s="147"/>
      <c r="J58" s="317">
        <f>E58*I58</f>
        <v>0</v>
      </c>
      <c r="L58" s="6"/>
      <c r="M58" s="6"/>
    </row>
    <row r="59" spans="1:13" ht="30" customHeight="1" x14ac:dyDescent="0.2">
      <c r="A59" s="6"/>
      <c r="B59" s="136" t="s">
        <v>138</v>
      </c>
      <c r="C59" s="128" t="s">
        <v>594</v>
      </c>
      <c r="D59" s="379" t="s">
        <v>114</v>
      </c>
      <c r="E59" s="337">
        <f>SUM(E60,E61,E62)</f>
        <v>0</v>
      </c>
      <c r="F59" s="334"/>
      <c r="G59" s="291"/>
      <c r="H59" s="146"/>
      <c r="I59" s="293"/>
      <c r="J59" s="318">
        <f>SUM(J60,J61,J62)</f>
        <v>0</v>
      </c>
      <c r="L59" s="6"/>
      <c r="M59" s="6"/>
    </row>
    <row r="60" spans="1:13" ht="30" customHeight="1" x14ac:dyDescent="0.2">
      <c r="A60" s="6"/>
      <c r="B60" s="136" t="s">
        <v>141</v>
      </c>
      <c r="C60" s="128" t="s">
        <v>595</v>
      </c>
      <c r="D60" s="381" t="s">
        <v>116</v>
      </c>
      <c r="E60" s="145"/>
      <c r="F60" s="334"/>
      <c r="G60" s="291"/>
      <c r="H60" s="146">
        <v>0.05</v>
      </c>
      <c r="I60" s="147"/>
      <c r="J60" s="317">
        <f t="shared" ref="J60:J66" si="1">E60*I60</f>
        <v>0</v>
      </c>
      <c r="L60" s="6"/>
      <c r="M60" s="6"/>
    </row>
    <row r="61" spans="1:13" ht="30" customHeight="1" x14ac:dyDescent="0.2">
      <c r="A61" s="6"/>
      <c r="B61" s="136" t="s">
        <v>144</v>
      </c>
      <c r="C61" s="128" t="s">
        <v>596</v>
      </c>
      <c r="D61" s="381" t="s">
        <v>118</v>
      </c>
      <c r="E61" s="145"/>
      <c r="F61" s="334"/>
      <c r="G61" s="291"/>
      <c r="H61" s="148">
        <v>0.1</v>
      </c>
      <c r="I61" s="147"/>
      <c r="J61" s="317">
        <f t="shared" si="1"/>
        <v>0</v>
      </c>
      <c r="L61" s="6"/>
      <c r="M61" s="6"/>
    </row>
    <row r="62" spans="1:13" ht="30" customHeight="1" x14ac:dyDescent="0.2">
      <c r="A62" s="6"/>
      <c r="B62" s="136" t="s">
        <v>147</v>
      </c>
      <c r="C62" s="128" t="s">
        <v>597</v>
      </c>
      <c r="D62" s="382" t="s">
        <v>92</v>
      </c>
      <c r="E62" s="145"/>
      <c r="F62" s="334"/>
      <c r="G62" s="291"/>
      <c r="H62" s="146">
        <v>0.4</v>
      </c>
      <c r="I62" s="147"/>
      <c r="J62" s="317">
        <f t="shared" si="1"/>
        <v>0</v>
      </c>
      <c r="L62" s="6"/>
      <c r="M62" s="6"/>
    </row>
    <row r="63" spans="1:13" ht="30" customHeight="1" x14ac:dyDescent="0.2">
      <c r="A63" s="6"/>
      <c r="B63" s="136" t="s">
        <v>150</v>
      </c>
      <c r="C63" s="128" t="s">
        <v>598</v>
      </c>
      <c r="D63" s="377" t="s">
        <v>724</v>
      </c>
      <c r="E63" s="145"/>
      <c r="F63" s="334"/>
      <c r="G63" s="291"/>
      <c r="H63" s="146">
        <v>0.4</v>
      </c>
      <c r="I63" s="147"/>
      <c r="J63" s="317">
        <f t="shared" si="1"/>
        <v>0</v>
      </c>
      <c r="L63" s="6"/>
      <c r="M63" s="6"/>
    </row>
    <row r="64" spans="1:13" ht="30" customHeight="1" x14ac:dyDescent="0.2">
      <c r="A64" s="6"/>
      <c r="B64" s="136" t="s">
        <v>153</v>
      </c>
      <c r="C64" s="128" t="s">
        <v>599</v>
      </c>
      <c r="D64" s="377" t="s">
        <v>446</v>
      </c>
      <c r="E64" s="145"/>
      <c r="F64" s="334"/>
      <c r="G64" s="291"/>
      <c r="H64" s="146"/>
      <c r="I64" s="147"/>
      <c r="J64" s="317">
        <f>E64*I64</f>
        <v>0</v>
      </c>
      <c r="L64" s="6"/>
      <c r="M64" s="6"/>
    </row>
    <row r="65" spans="1:13" ht="30" customHeight="1" x14ac:dyDescent="0.2">
      <c r="A65" s="6"/>
      <c r="B65" s="136" t="s">
        <v>156</v>
      </c>
      <c r="C65" s="128" t="s">
        <v>600</v>
      </c>
      <c r="D65" s="379" t="s">
        <v>447</v>
      </c>
      <c r="E65" s="145"/>
      <c r="F65" s="334"/>
      <c r="G65" s="291"/>
      <c r="H65" s="146">
        <v>0.75</v>
      </c>
      <c r="I65" s="147"/>
      <c r="J65" s="317">
        <f t="shared" si="1"/>
        <v>0</v>
      </c>
      <c r="L65" s="6"/>
      <c r="M65" s="6"/>
    </row>
    <row r="66" spans="1:13" ht="30" customHeight="1" x14ac:dyDescent="0.2">
      <c r="A66" s="6"/>
      <c r="B66" s="136" t="s">
        <v>159</v>
      </c>
      <c r="C66" s="128" t="s">
        <v>601</v>
      </c>
      <c r="D66" s="377" t="s">
        <v>448</v>
      </c>
      <c r="E66" s="145"/>
      <c r="F66" s="334"/>
      <c r="G66" s="291"/>
      <c r="H66" s="146">
        <v>1</v>
      </c>
      <c r="I66" s="147"/>
      <c r="J66" s="317">
        <f t="shared" si="1"/>
        <v>0</v>
      </c>
      <c r="L66" s="6"/>
      <c r="M66" s="6"/>
    </row>
    <row r="67" spans="1:13" ht="30" customHeight="1" x14ac:dyDescent="0.2">
      <c r="A67" s="6"/>
      <c r="B67" s="136" t="s">
        <v>162</v>
      </c>
      <c r="C67" s="128" t="s">
        <v>602</v>
      </c>
      <c r="D67" s="376" t="s">
        <v>125</v>
      </c>
      <c r="E67" s="337">
        <f>SUM(E68,E69,E70,E71,E74,E78,E79,E80)</f>
        <v>0</v>
      </c>
      <c r="F67" s="334"/>
      <c r="G67" s="291"/>
      <c r="H67" s="146"/>
      <c r="I67" s="293"/>
      <c r="J67" s="318">
        <f>SUM(J68,J69,J70,J71,J74,J78,J79,J80)</f>
        <v>0</v>
      </c>
      <c r="L67" s="6"/>
      <c r="M67" s="6"/>
    </row>
    <row r="68" spans="1:13" ht="30" customHeight="1" x14ac:dyDescent="0.2">
      <c r="A68" s="6"/>
      <c r="B68" s="136" t="s">
        <v>165</v>
      </c>
      <c r="C68" s="128" t="s">
        <v>603</v>
      </c>
      <c r="D68" s="379" t="s">
        <v>111</v>
      </c>
      <c r="E68" s="145"/>
      <c r="F68" s="334"/>
      <c r="G68" s="291"/>
      <c r="H68" s="146">
        <v>0.05</v>
      </c>
      <c r="I68" s="147"/>
      <c r="J68" s="317">
        <f>E68*I68</f>
        <v>0</v>
      </c>
      <c r="L68" s="6"/>
      <c r="M68" s="6"/>
    </row>
    <row r="69" spans="1:13" ht="30" customHeight="1" x14ac:dyDescent="0.2">
      <c r="A69" s="6"/>
      <c r="B69" s="136" t="s">
        <v>166</v>
      </c>
      <c r="C69" s="128" t="s">
        <v>604</v>
      </c>
      <c r="D69" s="379" t="s">
        <v>113</v>
      </c>
      <c r="E69" s="145"/>
      <c r="F69" s="334"/>
      <c r="G69" s="291"/>
      <c r="H69" s="146">
        <v>0.3</v>
      </c>
      <c r="I69" s="147"/>
      <c r="J69" s="317">
        <f>E69*I69</f>
        <v>0</v>
      </c>
      <c r="L69" s="6"/>
      <c r="M69" s="6"/>
    </row>
    <row r="70" spans="1:13" ht="30" customHeight="1" x14ac:dyDescent="0.2">
      <c r="A70" s="6"/>
      <c r="B70" s="136" t="s">
        <v>167</v>
      </c>
      <c r="C70" s="128" t="s">
        <v>605</v>
      </c>
      <c r="D70" s="379" t="s">
        <v>449</v>
      </c>
      <c r="E70" s="145"/>
      <c r="F70" s="334"/>
      <c r="G70" s="291"/>
      <c r="H70" s="146">
        <v>0.4</v>
      </c>
      <c r="I70" s="147"/>
      <c r="J70" s="317">
        <f>E70*I70</f>
        <v>0</v>
      </c>
      <c r="L70" s="6"/>
      <c r="M70" s="6"/>
    </row>
    <row r="71" spans="1:13" ht="30" customHeight="1" x14ac:dyDescent="0.2">
      <c r="A71" s="6"/>
      <c r="B71" s="136" t="s">
        <v>168</v>
      </c>
      <c r="C71" s="128" t="s">
        <v>606</v>
      </c>
      <c r="D71" s="379" t="s">
        <v>129</v>
      </c>
      <c r="E71" s="337">
        <f>SUM(E72,E73)</f>
        <v>0</v>
      </c>
      <c r="F71" s="334"/>
      <c r="G71" s="291"/>
      <c r="H71" s="146"/>
      <c r="I71" s="293"/>
      <c r="J71" s="318">
        <f>SUM(J72,J73)</f>
        <v>0</v>
      </c>
      <c r="L71" s="6"/>
      <c r="M71" s="6"/>
    </row>
    <row r="72" spans="1:13" ht="30" customHeight="1" x14ac:dyDescent="0.2">
      <c r="A72" s="6"/>
      <c r="B72" s="136" t="s">
        <v>172</v>
      </c>
      <c r="C72" s="128" t="s">
        <v>607</v>
      </c>
      <c r="D72" s="382" t="s">
        <v>131</v>
      </c>
      <c r="E72" s="145"/>
      <c r="F72" s="334"/>
      <c r="G72" s="291"/>
      <c r="H72" s="146">
        <v>0.1</v>
      </c>
      <c r="I72" s="147"/>
      <c r="J72" s="317">
        <f>E72*I72</f>
        <v>0</v>
      </c>
      <c r="L72" s="6"/>
      <c r="M72" s="6"/>
    </row>
    <row r="73" spans="1:13" ht="30" customHeight="1" x14ac:dyDescent="0.2">
      <c r="A73" s="6"/>
      <c r="B73" s="136" t="s">
        <v>174</v>
      </c>
      <c r="C73" s="128" t="s">
        <v>608</v>
      </c>
      <c r="D73" s="382" t="s">
        <v>92</v>
      </c>
      <c r="E73" s="145"/>
      <c r="F73" s="334"/>
      <c r="G73" s="291"/>
      <c r="H73" s="146">
        <v>1</v>
      </c>
      <c r="I73" s="147"/>
      <c r="J73" s="317">
        <f>E73*I73</f>
        <v>0</v>
      </c>
      <c r="L73" s="6"/>
      <c r="M73" s="6"/>
    </row>
    <row r="74" spans="1:13" ht="30" customHeight="1" x14ac:dyDescent="0.2">
      <c r="A74" s="6"/>
      <c r="B74" s="136" t="s">
        <v>177</v>
      </c>
      <c r="C74" s="128" t="s">
        <v>609</v>
      </c>
      <c r="D74" s="377" t="s">
        <v>114</v>
      </c>
      <c r="E74" s="337">
        <f>SUM(E75,E76,E77)</f>
        <v>0</v>
      </c>
      <c r="F74" s="334"/>
      <c r="G74" s="291"/>
      <c r="H74" s="146"/>
      <c r="I74" s="293"/>
      <c r="J74" s="318">
        <f>SUM(J75,J76,J77)</f>
        <v>0</v>
      </c>
      <c r="L74" s="6"/>
      <c r="M74" s="6"/>
    </row>
    <row r="75" spans="1:13" ht="30" customHeight="1" x14ac:dyDescent="0.2">
      <c r="A75" s="6"/>
      <c r="B75" s="136" t="s">
        <v>179</v>
      </c>
      <c r="C75" s="128" t="s">
        <v>610</v>
      </c>
      <c r="D75" s="383" t="s">
        <v>116</v>
      </c>
      <c r="E75" s="145"/>
      <c r="F75" s="334"/>
      <c r="G75" s="291"/>
      <c r="H75" s="146">
        <v>0.05</v>
      </c>
      <c r="I75" s="147"/>
      <c r="J75" s="317">
        <f>E75*I75</f>
        <v>0</v>
      </c>
      <c r="L75" s="6"/>
      <c r="M75" s="6"/>
    </row>
    <row r="76" spans="1:13" ht="30" customHeight="1" x14ac:dyDescent="0.2">
      <c r="A76" s="6"/>
      <c r="B76" s="136" t="s">
        <v>181</v>
      </c>
      <c r="C76" s="128" t="s">
        <v>611</v>
      </c>
      <c r="D76" s="383" t="s">
        <v>118</v>
      </c>
      <c r="E76" s="145"/>
      <c r="F76" s="334"/>
      <c r="G76" s="291"/>
      <c r="H76" s="146">
        <v>0.3</v>
      </c>
      <c r="I76" s="147"/>
      <c r="J76" s="317">
        <f>E76*I76</f>
        <v>0</v>
      </c>
      <c r="L76" s="6"/>
      <c r="M76" s="6"/>
    </row>
    <row r="77" spans="1:13" ht="30" customHeight="1" x14ac:dyDescent="0.2">
      <c r="A77" s="6"/>
      <c r="B77" s="136" t="s">
        <v>183</v>
      </c>
      <c r="C77" s="128" t="s">
        <v>612</v>
      </c>
      <c r="D77" s="384" t="s">
        <v>92</v>
      </c>
      <c r="E77" s="145"/>
      <c r="F77" s="334"/>
      <c r="G77" s="291"/>
      <c r="H77" s="146">
        <v>0.4</v>
      </c>
      <c r="I77" s="147"/>
      <c r="J77" s="317">
        <f>E77*I77</f>
        <v>0</v>
      </c>
      <c r="L77" s="6"/>
      <c r="M77" s="6"/>
    </row>
    <row r="78" spans="1:13" ht="30" customHeight="1" x14ac:dyDescent="0.2">
      <c r="A78" s="6"/>
      <c r="B78" s="136" t="s">
        <v>185</v>
      </c>
      <c r="C78" s="128" t="s">
        <v>613</v>
      </c>
      <c r="D78" s="377" t="s">
        <v>446</v>
      </c>
      <c r="E78" s="145"/>
      <c r="F78" s="334"/>
      <c r="G78" s="291"/>
      <c r="H78" s="146"/>
      <c r="I78" s="147"/>
      <c r="J78" s="317">
        <f>E78*I78</f>
        <v>0</v>
      </c>
      <c r="L78" s="6"/>
      <c r="M78" s="6"/>
    </row>
    <row r="79" spans="1:13" ht="30" customHeight="1" x14ac:dyDescent="0.2">
      <c r="A79" s="6"/>
      <c r="B79" s="136" t="s">
        <v>187</v>
      </c>
      <c r="C79" s="128" t="s">
        <v>614</v>
      </c>
      <c r="D79" s="379" t="s">
        <v>447</v>
      </c>
      <c r="E79" s="149"/>
      <c r="F79" s="335"/>
      <c r="G79" s="292"/>
      <c r="H79" s="146">
        <v>0.75</v>
      </c>
      <c r="I79" s="150"/>
      <c r="J79" s="317">
        <f t="shared" ref="J79:J80" si="2">E79*I79</f>
        <v>0</v>
      </c>
      <c r="L79" s="6"/>
      <c r="M79" s="6"/>
    </row>
    <row r="80" spans="1:13" ht="30" customHeight="1" x14ac:dyDescent="0.2">
      <c r="A80" s="6"/>
      <c r="B80" s="136" t="s">
        <v>189</v>
      </c>
      <c r="C80" s="128" t="s">
        <v>615</v>
      </c>
      <c r="D80" s="377" t="s">
        <v>448</v>
      </c>
      <c r="E80" s="149"/>
      <c r="F80" s="335"/>
      <c r="G80" s="292"/>
      <c r="H80" s="146">
        <v>1</v>
      </c>
      <c r="I80" s="150"/>
      <c r="J80" s="317">
        <f t="shared" si="2"/>
        <v>0</v>
      </c>
      <c r="L80" s="6"/>
      <c r="M80" s="6"/>
    </row>
    <row r="81" spans="1:13" ht="30" customHeight="1" x14ac:dyDescent="0.2">
      <c r="A81" s="6"/>
      <c r="B81" s="136" t="s">
        <v>190</v>
      </c>
      <c r="C81" s="128" t="s">
        <v>43</v>
      </c>
      <c r="D81" s="378" t="s">
        <v>140</v>
      </c>
      <c r="E81" s="337">
        <f>SUM(E82:E87,E94:E96)</f>
        <v>0</v>
      </c>
      <c r="F81" s="334"/>
      <c r="G81" s="291"/>
      <c r="H81" s="292"/>
      <c r="I81" s="293"/>
      <c r="J81" s="318">
        <f>SUM(J82:J87,J94:J96)</f>
        <v>0</v>
      </c>
      <c r="L81" s="6"/>
      <c r="M81" s="6"/>
    </row>
    <row r="82" spans="1:13" ht="30" customHeight="1" x14ac:dyDescent="0.2">
      <c r="A82" s="6"/>
      <c r="B82" s="136" t="s">
        <v>506</v>
      </c>
      <c r="C82" s="128" t="s">
        <v>616</v>
      </c>
      <c r="D82" s="376" t="s">
        <v>143</v>
      </c>
      <c r="E82" s="145"/>
      <c r="F82" s="334"/>
      <c r="G82" s="291"/>
      <c r="H82" s="146"/>
      <c r="I82" s="147"/>
      <c r="J82" s="317">
        <f>E82*I82</f>
        <v>0</v>
      </c>
      <c r="L82" s="6"/>
      <c r="M82" s="6"/>
    </row>
    <row r="83" spans="1:13" ht="30" customHeight="1" x14ac:dyDescent="0.2">
      <c r="A83" s="6"/>
      <c r="B83" s="136" t="s">
        <v>194</v>
      </c>
      <c r="C83" s="128" t="s">
        <v>617</v>
      </c>
      <c r="D83" s="376" t="s">
        <v>146</v>
      </c>
      <c r="E83" s="145"/>
      <c r="F83" s="334"/>
      <c r="G83" s="291"/>
      <c r="H83" s="299"/>
      <c r="I83" s="147"/>
      <c r="J83" s="317">
        <f t="shared" ref="J83:J100" si="3">E83*I83</f>
        <v>0</v>
      </c>
      <c r="L83" s="6"/>
      <c r="M83" s="6"/>
    </row>
    <row r="84" spans="1:13" ht="30" customHeight="1" x14ac:dyDescent="0.2">
      <c r="A84" s="6"/>
      <c r="B84" s="136" t="s">
        <v>195</v>
      </c>
      <c r="C84" s="128" t="s">
        <v>618</v>
      </c>
      <c r="D84" s="376" t="s">
        <v>149</v>
      </c>
      <c r="E84" s="145"/>
      <c r="F84" s="334"/>
      <c r="G84" s="291"/>
      <c r="H84" s="299"/>
      <c r="I84" s="147"/>
      <c r="J84" s="317">
        <f t="shared" si="3"/>
        <v>0</v>
      </c>
      <c r="L84" s="6"/>
      <c r="M84" s="6"/>
    </row>
    <row r="85" spans="1:13" ht="30" customHeight="1" x14ac:dyDescent="0.2">
      <c r="A85" s="6"/>
      <c r="B85" s="136" t="s">
        <v>196</v>
      </c>
      <c r="C85" s="128" t="s">
        <v>619</v>
      </c>
      <c r="D85" s="376" t="s">
        <v>152</v>
      </c>
      <c r="E85" s="145"/>
      <c r="F85" s="334"/>
      <c r="G85" s="291"/>
      <c r="H85" s="299"/>
      <c r="I85" s="147"/>
      <c r="J85" s="317">
        <f t="shared" si="3"/>
        <v>0</v>
      </c>
      <c r="L85" s="6"/>
      <c r="M85" s="6"/>
    </row>
    <row r="86" spans="1:13" ht="30" customHeight="1" x14ac:dyDescent="0.2">
      <c r="A86" s="6"/>
      <c r="B86" s="136" t="s">
        <v>197</v>
      </c>
      <c r="C86" s="128" t="s">
        <v>620</v>
      </c>
      <c r="D86" s="376" t="s">
        <v>155</v>
      </c>
      <c r="E86" s="145"/>
      <c r="F86" s="334"/>
      <c r="G86" s="291"/>
      <c r="H86" s="299"/>
      <c r="I86" s="147"/>
      <c r="J86" s="317">
        <f t="shared" si="3"/>
        <v>0</v>
      </c>
      <c r="L86" s="6"/>
      <c r="M86" s="6"/>
    </row>
    <row r="87" spans="1:13" s="92" customFormat="1" ht="30" customHeight="1" x14ac:dyDescent="0.2">
      <c r="B87" s="136" t="s">
        <v>198</v>
      </c>
      <c r="C87" s="128" t="s">
        <v>621</v>
      </c>
      <c r="D87" s="376" t="s">
        <v>158</v>
      </c>
      <c r="E87" s="337">
        <f>SUM(E88,E93)</f>
        <v>0</v>
      </c>
      <c r="F87" s="335"/>
      <c r="G87" s="292"/>
      <c r="H87" s="299"/>
      <c r="I87" s="146"/>
      <c r="J87" s="318">
        <f>SUM(J88,J93)</f>
        <v>0</v>
      </c>
    </row>
    <row r="88" spans="1:13" s="92" customFormat="1" ht="30" customHeight="1" x14ac:dyDescent="0.2">
      <c r="B88" s="136" t="s">
        <v>199</v>
      </c>
      <c r="C88" s="128" t="s">
        <v>622</v>
      </c>
      <c r="D88" s="379" t="s">
        <v>450</v>
      </c>
      <c r="E88" s="337">
        <f>SUM(E89:E92)</f>
        <v>0</v>
      </c>
      <c r="F88" s="335"/>
      <c r="G88" s="292"/>
      <c r="H88" s="299"/>
      <c r="I88" s="146"/>
      <c r="J88" s="318">
        <f>SUM(J89:J92)</f>
        <v>0</v>
      </c>
    </row>
    <row r="89" spans="1:13" ht="30" customHeight="1" x14ac:dyDescent="0.2">
      <c r="A89" s="6"/>
      <c r="B89" s="136" t="s">
        <v>200</v>
      </c>
      <c r="C89" s="128" t="s">
        <v>623</v>
      </c>
      <c r="D89" s="382" t="s">
        <v>451</v>
      </c>
      <c r="E89" s="149"/>
      <c r="F89" s="335"/>
      <c r="G89" s="292"/>
      <c r="H89" s="299"/>
      <c r="I89" s="150"/>
      <c r="J89" s="317">
        <f t="shared" ref="J89:J93" si="4">E89*I89</f>
        <v>0</v>
      </c>
      <c r="L89" s="6"/>
      <c r="M89" s="6"/>
    </row>
    <row r="90" spans="1:13" s="92" customFormat="1" ht="30" customHeight="1" x14ac:dyDescent="0.2">
      <c r="B90" s="136" t="s">
        <v>202</v>
      </c>
      <c r="C90" s="128" t="s">
        <v>624</v>
      </c>
      <c r="D90" s="382" t="s">
        <v>452</v>
      </c>
      <c r="E90" s="149"/>
      <c r="F90" s="335"/>
      <c r="G90" s="292"/>
      <c r="H90" s="299"/>
      <c r="I90" s="150"/>
      <c r="J90" s="317">
        <f t="shared" si="4"/>
        <v>0</v>
      </c>
    </row>
    <row r="91" spans="1:13" s="92" customFormat="1" ht="30" customHeight="1" x14ac:dyDescent="0.2">
      <c r="B91" s="136" t="s">
        <v>204</v>
      </c>
      <c r="C91" s="128" t="s">
        <v>625</v>
      </c>
      <c r="D91" s="382" t="s">
        <v>453</v>
      </c>
      <c r="E91" s="149"/>
      <c r="F91" s="335"/>
      <c r="G91" s="292"/>
      <c r="H91" s="299"/>
      <c r="I91" s="150"/>
      <c r="J91" s="317">
        <f t="shared" si="4"/>
        <v>0</v>
      </c>
    </row>
    <row r="92" spans="1:13" s="92" customFormat="1" ht="30" customHeight="1" x14ac:dyDescent="0.2">
      <c r="B92" s="136" t="s">
        <v>205</v>
      </c>
      <c r="C92" s="128" t="s">
        <v>626</v>
      </c>
      <c r="D92" s="382" t="s">
        <v>454</v>
      </c>
      <c r="E92" s="149"/>
      <c r="F92" s="335"/>
      <c r="G92" s="292"/>
      <c r="H92" s="299"/>
      <c r="I92" s="150"/>
      <c r="J92" s="317">
        <f t="shared" si="4"/>
        <v>0</v>
      </c>
    </row>
    <row r="93" spans="1:13" s="92" customFormat="1" ht="30" customHeight="1" x14ac:dyDescent="0.2">
      <c r="B93" s="136" t="s">
        <v>206</v>
      </c>
      <c r="C93" s="128" t="s">
        <v>627</v>
      </c>
      <c r="D93" s="379" t="s">
        <v>92</v>
      </c>
      <c r="E93" s="149"/>
      <c r="F93" s="335"/>
      <c r="G93" s="292"/>
      <c r="H93" s="299"/>
      <c r="I93" s="150"/>
      <c r="J93" s="317">
        <f t="shared" si="4"/>
        <v>0</v>
      </c>
    </row>
    <row r="94" spans="1:13" ht="30" customHeight="1" x14ac:dyDescent="0.2">
      <c r="A94" s="6"/>
      <c r="B94" s="136" t="s">
        <v>207</v>
      </c>
      <c r="C94" s="128" t="s">
        <v>628</v>
      </c>
      <c r="D94" s="376" t="s">
        <v>161</v>
      </c>
      <c r="E94" s="145"/>
      <c r="F94" s="334"/>
      <c r="G94" s="291"/>
      <c r="H94" s="299"/>
      <c r="I94" s="147"/>
      <c r="J94" s="317">
        <f>E94*I94</f>
        <v>0</v>
      </c>
      <c r="L94" s="6"/>
      <c r="M94" s="6"/>
    </row>
    <row r="95" spans="1:13" ht="30" customHeight="1" x14ac:dyDescent="0.2">
      <c r="A95" s="6"/>
      <c r="B95" s="136" t="s">
        <v>208</v>
      </c>
      <c r="C95" s="128" t="s">
        <v>629</v>
      </c>
      <c r="D95" s="376" t="s">
        <v>164</v>
      </c>
      <c r="E95" s="145"/>
      <c r="F95" s="334"/>
      <c r="G95" s="291"/>
      <c r="H95" s="299"/>
      <c r="I95" s="147"/>
      <c r="J95" s="317">
        <f t="shared" si="3"/>
        <v>0</v>
      </c>
      <c r="L95" s="6"/>
      <c r="M95" s="6"/>
    </row>
    <row r="96" spans="1:13" ht="30" customHeight="1" x14ac:dyDescent="0.2">
      <c r="A96" s="6"/>
      <c r="B96" s="136" t="s">
        <v>209</v>
      </c>
      <c r="C96" s="128" t="s">
        <v>630</v>
      </c>
      <c r="D96" s="376" t="s">
        <v>169</v>
      </c>
      <c r="E96" s="145"/>
      <c r="F96" s="334"/>
      <c r="G96" s="291"/>
      <c r="H96" s="299"/>
      <c r="I96" s="147"/>
      <c r="J96" s="317">
        <f t="shared" si="3"/>
        <v>0</v>
      </c>
      <c r="L96" s="6"/>
      <c r="M96" s="6"/>
    </row>
    <row r="97" spans="1:14" ht="30" customHeight="1" x14ac:dyDescent="0.2">
      <c r="A97" s="6"/>
      <c r="B97" s="136" t="s">
        <v>210</v>
      </c>
      <c r="C97" s="128" t="s">
        <v>242</v>
      </c>
      <c r="D97" s="385" t="s">
        <v>171</v>
      </c>
      <c r="E97" s="337">
        <f>SUM(E98:E100)</f>
        <v>0</v>
      </c>
      <c r="F97" s="334"/>
      <c r="G97" s="291"/>
      <c r="H97" s="294"/>
      <c r="I97" s="293"/>
      <c r="J97" s="318">
        <f>SUM(J98:J100)</f>
        <v>0</v>
      </c>
      <c r="L97" s="6"/>
      <c r="M97" s="6"/>
    </row>
    <row r="98" spans="1:14" ht="30" customHeight="1" x14ac:dyDescent="0.2">
      <c r="A98" s="6"/>
      <c r="B98" s="136" t="s">
        <v>211</v>
      </c>
      <c r="C98" s="128" t="s">
        <v>631</v>
      </c>
      <c r="D98" s="376" t="s">
        <v>725</v>
      </c>
      <c r="E98" s="145"/>
      <c r="F98" s="334"/>
      <c r="G98" s="291"/>
      <c r="H98" s="146">
        <v>0</v>
      </c>
      <c r="I98" s="147"/>
      <c r="J98" s="317">
        <f t="shared" si="3"/>
        <v>0</v>
      </c>
      <c r="L98" s="6"/>
      <c r="M98" s="6"/>
    </row>
    <row r="99" spans="1:14" ht="30" customHeight="1" x14ac:dyDescent="0.2">
      <c r="A99" s="6"/>
      <c r="B99" s="136" t="s">
        <v>213</v>
      </c>
      <c r="C99" s="128" t="s">
        <v>632</v>
      </c>
      <c r="D99" s="380" t="s">
        <v>176</v>
      </c>
      <c r="E99" s="145"/>
      <c r="F99" s="334"/>
      <c r="G99" s="291"/>
      <c r="H99" s="146">
        <v>1</v>
      </c>
      <c r="I99" s="147"/>
      <c r="J99" s="317">
        <f t="shared" si="3"/>
        <v>0</v>
      </c>
      <c r="L99" s="6"/>
      <c r="M99" s="6"/>
    </row>
    <row r="100" spans="1:14" ht="30" customHeight="1" x14ac:dyDescent="0.2">
      <c r="A100" s="6"/>
      <c r="B100" s="136" t="s">
        <v>215</v>
      </c>
      <c r="C100" s="128" t="s">
        <v>633</v>
      </c>
      <c r="D100" s="380" t="s">
        <v>169</v>
      </c>
      <c r="E100" s="145"/>
      <c r="F100" s="334"/>
      <c r="G100" s="291"/>
      <c r="H100" s="146">
        <v>1</v>
      </c>
      <c r="I100" s="147"/>
      <c r="J100" s="317">
        <f t="shared" si="3"/>
        <v>0</v>
      </c>
      <c r="L100" s="6"/>
      <c r="M100" s="6"/>
    </row>
    <row r="101" spans="1:14" ht="30" customHeight="1" x14ac:dyDescent="0.2">
      <c r="A101" s="6"/>
      <c r="B101" s="136" t="s">
        <v>217</v>
      </c>
      <c r="C101" s="128" t="s">
        <v>45</v>
      </c>
      <c r="D101" s="386" t="s">
        <v>726</v>
      </c>
      <c r="E101" s="337">
        <f>SUM(E102,E111)</f>
        <v>0</v>
      </c>
      <c r="F101" s="334"/>
      <c r="G101" s="291"/>
      <c r="H101" s="294"/>
      <c r="I101" s="295"/>
      <c r="J101" s="318">
        <f>SUM(J102,J111)</f>
        <v>0</v>
      </c>
      <c r="L101" s="6"/>
      <c r="M101" s="6"/>
    </row>
    <row r="102" spans="1:14" ht="30" customHeight="1" x14ac:dyDescent="0.2">
      <c r="A102" s="6"/>
      <c r="B102" s="136" t="s">
        <v>219</v>
      </c>
      <c r="C102" s="128" t="s">
        <v>47</v>
      </c>
      <c r="D102" s="389" t="s">
        <v>180</v>
      </c>
      <c r="E102" s="337">
        <f>SUM(E103:E110)</f>
        <v>0</v>
      </c>
      <c r="F102" s="337">
        <f>SUM(F103:F110)</f>
        <v>0</v>
      </c>
      <c r="G102" s="337">
        <f>SUM(G103:G109)</f>
        <v>0</v>
      </c>
      <c r="H102" s="294"/>
      <c r="I102" s="295"/>
      <c r="J102" s="318">
        <f>SUM(J103:J110)</f>
        <v>0</v>
      </c>
    </row>
    <row r="103" spans="1:14" ht="30" customHeight="1" x14ac:dyDescent="0.2">
      <c r="A103" s="6"/>
      <c r="B103" s="136" t="s">
        <v>220</v>
      </c>
      <c r="C103" s="128" t="s">
        <v>50</v>
      </c>
      <c r="D103" s="387" t="s">
        <v>182</v>
      </c>
      <c r="E103" s="145"/>
      <c r="F103" s="336"/>
      <c r="G103" s="145"/>
      <c r="H103" s="146">
        <v>0</v>
      </c>
      <c r="I103" s="147"/>
      <c r="J103" s="317">
        <f t="shared" ref="J103:J110" si="5">E103*I103</f>
        <v>0</v>
      </c>
    </row>
    <row r="104" spans="1:14" ht="30" customHeight="1" x14ac:dyDescent="0.2">
      <c r="A104" s="6"/>
      <c r="B104" s="136" t="s">
        <v>221</v>
      </c>
      <c r="C104" s="128" t="s">
        <v>52</v>
      </c>
      <c r="D104" s="387" t="s">
        <v>184</v>
      </c>
      <c r="E104" s="145"/>
      <c r="F104" s="336"/>
      <c r="G104" s="145"/>
      <c r="H104" s="146">
        <v>0</v>
      </c>
      <c r="I104" s="147"/>
      <c r="J104" s="317">
        <f t="shared" si="5"/>
        <v>0</v>
      </c>
    </row>
    <row r="105" spans="1:14" ht="30" customHeight="1" x14ac:dyDescent="0.2">
      <c r="A105" s="6"/>
      <c r="B105" s="136" t="s">
        <v>222</v>
      </c>
      <c r="C105" s="128" t="s">
        <v>291</v>
      </c>
      <c r="D105" s="387" t="s">
        <v>186</v>
      </c>
      <c r="E105" s="145"/>
      <c r="F105" s="336"/>
      <c r="G105" s="145"/>
      <c r="H105" s="146">
        <v>0</v>
      </c>
      <c r="I105" s="147"/>
      <c r="J105" s="317">
        <f t="shared" si="5"/>
        <v>0</v>
      </c>
    </row>
    <row r="106" spans="1:14" ht="30" customHeight="1" x14ac:dyDescent="0.2">
      <c r="A106" s="6"/>
      <c r="B106" s="136" t="s">
        <v>223</v>
      </c>
      <c r="C106" s="128" t="s">
        <v>292</v>
      </c>
      <c r="D106" s="387" t="s">
        <v>188</v>
      </c>
      <c r="E106" s="145"/>
      <c r="F106" s="336"/>
      <c r="G106" s="145"/>
      <c r="H106" s="146">
        <v>0</v>
      </c>
      <c r="I106" s="147"/>
      <c r="J106" s="317">
        <f t="shared" si="5"/>
        <v>0</v>
      </c>
    </row>
    <row r="107" spans="1:14" s="93" customFormat="1" ht="30" customHeight="1" x14ac:dyDescent="0.2">
      <c r="B107" s="136" t="s">
        <v>399</v>
      </c>
      <c r="C107" s="128" t="s">
        <v>294</v>
      </c>
      <c r="D107" s="387" t="s">
        <v>727</v>
      </c>
      <c r="E107" s="145"/>
      <c r="F107" s="336"/>
      <c r="G107" s="145"/>
      <c r="H107" s="146">
        <v>0</v>
      </c>
      <c r="I107" s="147"/>
      <c r="J107" s="317">
        <f t="shared" si="5"/>
        <v>0</v>
      </c>
      <c r="L107" s="94"/>
      <c r="M107" s="94"/>
    </row>
    <row r="108" spans="1:14" ht="30" customHeight="1" x14ac:dyDescent="0.2">
      <c r="A108" s="6"/>
      <c r="B108" s="136" t="s">
        <v>455</v>
      </c>
      <c r="C108" s="128" t="s">
        <v>296</v>
      </c>
      <c r="D108" s="387" t="s">
        <v>398</v>
      </c>
      <c r="E108" s="145"/>
      <c r="F108" s="336"/>
      <c r="G108" s="145"/>
      <c r="H108" s="146">
        <v>0</v>
      </c>
      <c r="I108" s="147"/>
      <c r="J108" s="317">
        <f t="shared" si="5"/>
        <v>0</v>
      </c>
    </row>
    <row r="109" spans="1:14" ht="30" customHeight="1" x14ac:dyDescent="0.2">
      <c r="A109" s="6"/>
      <c r="B109" s="136" t="s">
        <v>456</v>
      </c>
      <c r="C109" s="128" t="s">
        <v>490</v>
      </c>
      <c r="D109" s="387" t="s">
        <v>191</v>
      </c>
      <c r="E109" s="145"/>
      <c r="F109" s="336"/>
      <c r="G109" s="145"/>
      <c r="H109" s="146">
        <v>0</v>
      </c>
      <c r="I109" s="147"/>
      <c r="J109" s="317">
        <f t="shared" si="5"/>
        <v>0</v>
      </c>
    </row>
    <row r="110" spans="1:14" ht="30" customHeight="1" x14ac:dyDescent="0.2">
      <c r="A110" s="6"/>
      <c r="B110" s="136" t="s">
        <v>457</v>
      </c>
      <c r="C110" s="128" t="s">
        <v>553</v>
      </c>
      <c r="D110" s="388" t="s">
        <v>192</v>
      </c>
      <c r="E110" s="145"/>
      <c r="F110" s="336"/>
      <c r="G110" s="291"/>
      <c r="H110" s="146">
        <v>0</v>
      </c>
      <c r="I110" s="147"/>
      <c r="J110" s="317">
        <f t="shared" si="5"/>
        <v>0</v>
      </c>
    </row>
    <row r="111" spans="1:14" ht="30" customHeight="1" x14ac:dyDescent="0.2">
      <c r="A111" s="6"/>
      <c r="B111" s="136" t="s">
        <v>458</v>
      </c>
      <c r="C111" s="128" t="s">
        <v>53</v>
      </c>
      <c r="D111" s="392" t="s">
        <v>193</v>
      </c>
      <c r="E111" s="337">
        <f>SUM(E112:E119)</f>
        <v>0</v>
      </c>
      <c r="F111" s="337">
        <f>SUM(F112:F119)</f>
        <v>0</v>
      </c>
      <c r="G111" s="337">
        <f>SUM(G112:G118)</f>
        <v>0</v>
      </c>
      <c r="H111" s="292"/>
      <c r="I111" s="295"/>
      <c r="J111" s="318">
        <f>SUM(J112:J119)</f>
        <v>0</v>
      </c>
      <c r="L111" s="15"/>
      <c r="M111" s="15"/>
      <c r="N111" s="15"/>
    </row>
    <row r="112" spans="1:14" ht="30" customHeight="1" x14ac:dyDescent="0.2">
      <c r="A112" s="6"/>
      <c r="B112" s="136" t="s">
        <v>634</v>
      </c>
      <c r="C112" s="128" t="s">
        <v>55</v>
      </c>
      <c r="D112" s="390" t="s">
        <v>182</v>
      </c>
      <c r="E112" s="145"/>
      <c r="F112" s="336"/>
      <c r="G112" s="145"/>
      <c r="H112" s="146">
        <v>0</v>
      </c>
      <c r="I112" s="147"/>
      <c r="J112" s="317">
        <f t="shared" ref="J112:J118" si="6">E112*I112</f>
        <v>0</v>
      </c>
      <c r="L112" s="17"/>
      <c r="M112" s="15"/>
      <c r="N112" s="15"/>
    </row>
    <row r="113" spans="1:14" ht="30" customHeight="1" x14ac:dyDescent="0.2">
      <c r="A113" s="6"/>
      <c r="B113" s="136" t="s">
        <v>635</v>
      </c>
      <c r="C113" s="128" t="s">
        <v>57</v>
      </c>
      <c r="D113" s="390" t="s">
        <v>184</v>
      </c>
      <c r="E113" s="145"/>
      <c r="F113" s="336"/>
      <c r="G113" s="145"/>
      <c r="H113" s="146">
        <v>7.0000000000000007E-2</v>
      </c>
      <c r="I113" s="147"/>
      <c r="J113" s="317">
        <f t="shared" si="6"/>
        <v>0</v>
      </c>
      <c r="L113" s="17"/>
      <c r="M113" s="15"/>
      <c r="N113" s="15"/>
    </row>
    <row r="114" spans="1:14" ht="30" customHeight="1" x14ac:dyDescent="0.2">
      <c r="A114" s="6"/>
      <c r="B114" s="136" t="s">
        <v>636</v>
      </c>
      <c r="C114" s="128" t="s">
        <v>510</v>
      </c>
      <c r="D114" s="390" t="s">
        <v>186</v>
      </c>
      <c r="E114" s="145"/>
      <c r="F114" s="336"/>
      <c r="G114" s="145"/>
      <c r="H114" s="146">
        <v>0.15</v>
      </c>
      <c r="I114" s="147"/>
      <c r="J114" s="317">
        <f t="shared" si="6"/>
        <v>0</v>
      </c>
      <c r="L114" s="17"/>
      <c r="M114" s="15"/>
      <c r="N114" s="15"/>
    </row>
    <row r="115" spans="1:14" ht="30" customHeight="1" x14ac:dyDescent="0.2">
      <c r="A115" s="6"/>
      <c r="B115" s="136" t="s">
        <v>637</v>
      </c>
      <c r="C115" s="128" t="s">
        <v>511</v>
      </c>
      <c r="D115" s="387" t="s">
        <v>188</v>
      </c>
      <c r="E115" s="145"/>
      <c r="F115" s="336"/>
      <c r="G115" s="145"/>
      <c r="H115" s="146">
        <v>0.25</v>
      </c>
      <c r="I115" s="147"/>
      <c r="J115" s="317">
        <f t="shared" si="6"/>
        <v>0</v>
      </c>
      <c r="L115" s="17"/>
      <c r="M115" s="15"/>
      <c r="N115" s="15"/>
    </row>
    <row r="116" spans="1:14" s="93" customFormat="1" ht="30" customHeight="1" x14ac:dyDescent="0.2">
      <c r="B116" s="136" t="s">
        <v>638</v>
      </c>
      <c r="C116" s="128" t="s">
        <v>512</v>
      </c>
      <c r="D116" s="387" t="s">
        <v>727</v>
      </c>
      <c r="E116" s="145"/>
      <c r="F116" s="336"/>
      <c r="G116" s="145"/>
      <c r="H116" s="146">
        <v>0.3</v>
      </c>
      <c r="I116" s="147"/>
      <c r="J116" s="317">
        <f t="shared" si="6"/>
        <v>0</v>
      </c>
      <c r="L116" s="96"/>
      <c r="M116" s="95"/>
      <c r="N116" s="95"/>
    </row>
    <row r="117" spans="1:14" ht="30" customHeight="1" x14ac:dyDescent="0.2">
      <c r="A117" s="6"/>
      <c r="B117" s="136" t="s">
        <v>639</v>
      </c>
      <c r="C117" s="128" t="s">
        <v>513</v>
      </c>
      <c r="D117" s="387" t="s">
        <v>398</v>
      </c>
      <c r="E117" s="145"/>
      <c r="F117" s="336"/>
      <c r="G117" s="145"/>
      <c r="H117" s="146">
        <v>0.35</v>
      </c>
      <c r="I117" s="147"/>
      <c r="J117" s="317">
        <f t="shared" si="6"/>
        <v>0</v>
      </c>
      <c r="L117" s="17"/>
      <c r="M117" s="15"/>
      <c r="N117" s="15"/>
    </row>
    <row r="118" spans="1:14" ht="30" customHeight="1" x14ac:dyDescent="0.2">
      <c r="A118" s="6"/>
      <c r="B118" s="136" t="s">
        <v>640</v>
      </c>
      <c r="C118" s="128" t="s">
        <v>514</v>
      </c>
      <c r="D118" s="387" t="s">
        <v>191</v>
      </c>
      <c r="E118" s="145"/>
      <c r="F118" s="336"/>
      <c r="G118" s="145"/>
      <c r="H118" s="146">
        <v>0.5</v>
      </c>
      <c r="I118" s="147"/>
      <c r="J118" s="317">
        <f t="shared" si="6"/>
        <v>0</v>
      </c>
      <c r="L118" s="17"/>
      <c r="M118" s="15"/>
      <c r="N118" s="15"/>
    </row>
    <row r="119" spans="1:14" ht="30" customHeight="1" x14ac:dyDescent="0.2">
      <c r="A119" s="6"/>
      <c r="B119" s="136" t="s">
        <v>641</v>
      </c>
      <c r="C119" s="128" t="s">
        <v>515</v>
      </c>
      <c r="D119" s="387" t="s">
        <v>192</v>
      </c>
      <c r="E119" s="337">
        <f>SUM(E120:E121)</f>
        <v>0</v>
      </c>
      <c r="F119" s="337">
        <f>SUM(F120:F121)</f>
        <v>0</v>
      </c>
      <c r="G119" s="291"/>
      <c r="H119" s="292"/>
      <c r="I119" s="293"/>
      <c r="J119" s="318">
        <f>SUM(J120:J121)</f>
        <v>0</v>
      </c>
      <c r="L119" s="18"/>
      <c r="M119" s="15"/>
      <c r="N119" s="15"/>
    </row>
    <row r="120" spans="1:14" ht="30" customHeight="1" x14ac:dyDescent="0.2">
      <c r="A120" s="6"/>
      <c r="B120" s="136" t="s">
        <v>642</v>
      </c>
      <c r="C120" s="128" t="s">
        <v>643</v>
      </c>
      <c r="D120" s="391" t="s">
        <v>201</v>
      </c>
      <c r="E120" s="145"/>
      <c r="F120" s="336"/>
      <c r="G120" s="291"/>
      <c r="H120" s="146">
        <v>0.25</v>
      </c>
      <c r="I120" s="147"/>
      <c r="J120" s="317">
        <f t="shared" ref="J120:J121" si="7">E120*I120</f>
        <v>0</v>
      </c>
      <c r="L120" s="17"/>
      <c r="M120" s="15"/>
      <c r="N120" s="15"/>
    </row>
    <row r="121" spans="1:14" ht="30" customHeight="1" x14ac:dyDescent="0.2">
      <c r="A121" s="6"/>
      <c r="B121" s="136" t="s">
        <v>644</v>
      </c>
      <c r="C121" s="128" t="s">
        <v>645</v>
      </c>
      <c r="D121" s="391" t="s">
        <v>203</v>
      </c>
      <c r="E121" s="145"/>
      <c r="F121" s="336"/>
      <c r="G121" s="291"/>
      <c r="H121" s="146">
        <v>1</v>
      </c>
      <c r="I121" s="147"/>
      <c r="J121" s="317">
        <f t="shared" si="7"/>
        <v>0</v>
      </c>
      <c r="L121" s="17"/>
      <c r="M121" s="15"/>
      <c r="N121" s="15"/>
    </row>
    <row r="122" spans="1:14" ht="30" customHeight="1" x14ac:dyDescent="0.2">
      <c r="A122" s="6"/>
      <c r="B122" s="136" t="s">
        <v>646</v>
      </c>
      <c r="C122" s="128" t="s">
        <v>63</v>
      </c>
      <c r="D122" s="393" t="s">
        <v>728</v>
      </c>
      <c r="E122" s="328"/>
      <c r="F122" s="329"/>
      <c r="G122" s="329"/>
      <c r="H122" s="330"/>
      <c r="I122" s="331"/>
      <c r="J122" s="332">
        <f>'75'!I10</f>
        <v>0</v>
      </c>
      <c r="L122" s="17"/>
      <c r="M122" s="15"/>
      <c r="N122" s="15"/>
    </row>
    <row r="123" spans="1:14" ht="30" customHeight="1" x14ac:dyDescent="0.2">
      <c r="A123" s="6"/>
      <c r="B123" s="457" t="s">
        <v>333</v>
      </c>
      <c r="C123" s="458"/>
      <c r="D123" s="458"/>
      <c r="E123" s="459"/>
      <c r="F123" s="459"/>
      <c r="G123" s="459"/>
      <c r="H123" s="459"/>
      <c r="I123" s="459"/>
      <c r="J123" s="460"/>
      <c r="L123" s="15"/>
      <c r="M123" s="15"/>
      <c r="N123" s="15"/>
    </row>
    <row r="124" spans="1:14" ht="30" customHeight="1" x14ac:dyDescent="0.2">
      <c r="A124" s="6"/>
      <c r="B124" s="136" t="s">
        <v>647</v>
      </c>
      <c r="C124" s="128" t="s">
        <v>260</v>
      </c>
      <c r="D124" s="373" t="s">
        <v>745</v>
      </c>
      <c r="E124" s="323"/>
      <c r="F124" s="324"/>
      <c r="G124" s="324"/>
      <c r="H124" s="325"/>
      <c r="I124" s="326"/>
      <c r="J124" s="327"/>
    </row>
    <row r="125" spans="1:14" ht="30" customHeight="1" x14ac:dyDescent="0.2">
      <c r="A125" s="6"/>
      <c r="B125" s="136" t="s">
        <v>648</v>
      </c>
      <c r="C125" s="128" t="s">
        <v>465</v>
      </c>
      <c r="D125" s="373" t="s">
        <v>746</v>
      </c>
      <c r="E125" s="145"/>
      <c r="F125" s="291"/>
      <c r="G125" s="291"/>
      <c r="H125" s="294"/>
      <c r="I125" s="295"/>
      <c r="J125" s="319"/>
    </row>
    <row r="126" spans="1:14" ht="30" customHeight="1" x14ac:dyDescent="0.2">
      <c r="A126" s="6"/>
      <c r="B126" s="136" t="s">
        <v>649</v>
      </c>
      <c r="C126" s="128" t="s">
        <v>466</v>
      </c>
      <c r="D126" s="373" t="s">
        <v>747</v>
      </c>
      <c r="E126" s="145"/>
      <c r="F126" s="291"/>
      <c r="G126" s="291"/>
      <c r="H126" s="148"/>
      <c r="I126" s="293"/>
      <c r="J126" s="320"/>
    </row>
    <row r="127" spans="1:14" ht="30" customHeight="1" x14ac:dyDescent="0.2">
      <c r="A127" s="6"/>
      <c r="B127" s="136" t="s">
        <v>650</v>
      </c>
      <c r="C127" s="128" t="s">
        <v>705</v>
      </c>
      <c r="D127" s="373" t="s">
        <v>748</v>
      </c>
      <c r="E127" s="145"/>
      <c r="F127" s="291"/>
      <c r="G127" s="291"/>
      <c r="H127" s="292"/>
      <c r="I127" s="293"/>
      <c r="J127" s="320"/>
    </row>
    <row r="128" spans="1:14" ht="30" customHeight="1" x14ac:dyDescent="0.2">
      <c r="A128" s="6"/>
      <c r="B128" s="136"/>
      <c r="C128" s="128" t="s">
        <v>706</v>
      </c>
      <c r="D128" s="373" t="s">
        <v>749</v>
      </c>
      <c r="E128" s="291"/>
      <c r="F128" s="291"/>
      <c r="G128" s="291"/>
      <c r="H128" s="292"/>
      <c r="I128" s="293"/>
      <c r="J128" s="320"/>
    </row>
    <row r="129" spans="1:13" ht="30" customHeight="1" x14ac:dyDescent="0.2">
      <c r="A129" s="6"/>
      <c r="B129" s="136" t="s">
        <v>651</v>
      </c>
      <c r="C129" s="128" t="s">
        <v>729</v>
      </c>
      <c r="D129" s="394" t="s">
        <v>212</v>
      </c>
      <c r="E129" s="145"/>
      <c r="F129" s="291"/>
      <c r="G129" s="291"/>
      <c r="H129" s="292"/>
      <c r="I129" s="147"/>
      <c r="J129" s="316"/>
    </row>
    <row r="130" spans="1:13" ht="30" customHeight="1" x14ac:dyDescent="0.2">
      <c r="A130" s="6"/>
      <c r="B130" s="136" t="s">
        <v>652</v>
      </c>
      <c r="C130" s="128" t="s">
        <v>730</v>
      </c>
      <c r="D130" s="394" t="s">
        <v>214</v>
      </c>
      <c r="E130" s="145"/>
      <c r="F130" s="291"/>
      <c r="G130" s="291"/>
      <c r="H130" s="292"/>
      <c r="I130" s="147"/>
      <c r="J130" s="316"/>
    </row>
    <row r="131" spans="1:13" ht="30" customHeight="1" x14ac:dyDescent="0.2">
      <c r="A131" s="6"/>
      <c r="B131" s="136" t="s">
        <v>653</v>
      </c>
      <c r="C131" s="128" t="s">
        <v>731</v>
      </c>
      <c r="D131" s="394" t="s">
        <v>216</v>
      </c>
      <c r="E131" s="145"/>
      <c r="F131" s="291"/>
      <c r="G131" s="291"/>
      <c r="H131" s="292"/>
      <c r="I131" s="147"/>
      <c r="J131" s="316"/>
    </row>
    <row r="132" spans="1:13" ht="30" customHeight="1" x14ac:dyDescent="0.2">
      <c r="A132" s="6"/>
      <c r="B132" s="136" t="s">
        <v>654</v>
      </c>
      <c r="C132" s="128" t="s">
        <v>732</v>
      </c>
      <c r="D132" s="394" t="s">
        <v>218</v>
      </c>
      <c r="E132" s="145"/>
      <c r="F132" s="291"/>
      <c r="G132" s="291"/>
      <c r="H132" s="292"/>
      <c r="I132" s="147"/>
      <c r="J132" s="316"/>
    </row>
    <row r="133" spans="1:13" ht="30" customHeight="1" x14ac:dyDescent="0.2">
      <c r="A133" s="6"/>
      <c r="B133" s="136"/>
      <c r="C133" s="128" t="s">
        <v>707</v>
      </c>
      <c r="D133" s="373" t="s">
        <v>750</v>
      </c>
      <c r="E133" s="291"/>
      <c r="F133" s="291"/>
      <c r="G133" s="291"/>
      <c r="H133" s="292"/>
      <c r="I133" s="293"/>
      <c r="J133" s="320"/>
    </row>
    <row r="134" spans="1:13" ht="30" customHeight="1" x14ac:dyDescent="0.2">
      <c r="B134" s="136" t="s">
        <v>655</v>
      </c>
      <c r="C134" s="128" t="s">
        <v>733</v>
      </c>
      <c r="D134" s="394" t="s">
        <v>212</v>
      </c>
      <c r="E134" s="145"/>
      <c r="F134" s="291"/>
      <c r="G134" s="291"/>
      <c r="H134" s="292"/>
      <c r="I134" s="147"/>
      <c r="J134" s="316"/>
    </row>
    <row r="135" spans="1:13" ht="30" customHeight="1" x14ac:dyDescent="0.2">
      <c r="B135" s="136" t="s">
        <v>656</v>
      </c>
      <c r="C135" s="128" t="s">
        <v>734</v>
      </c>
      <c r="D135" s="394" t="s">
        <v>214</v>
      </c>
      <c r="E135" s="145"/>
      <c r="F135" s="291"/>
      <c r="G135" s="291"/>
      <c r="H135" s="292"/>
      <c r="I135" s="147"/>
      <c r="J135" s="316"/>
    </row>
    <row r="136" spans="1:13" ht="30" customHeight="1" x14ac:dyDescent="0.2">
      <c r="B136" s="136" t="s">
        <v>657</v>
      </c>
      <c r="C136" s="128" t="s">
        <v>735</v>
      </c>
      <c r="D136" s="394" t="s">
        <v>216</v>
      </c>
      <c r="E136" s="145"/>
      <c r="F136" s="291"/>
      <c r="G136" s="291"/>
      <c r="H136" s="292"/>
      <c r="I136" s="147"/>
      <c r="J136" s="316"/>
    </row>
    <row r="137" spans="1:13" ht="30" customHeight="1" x14ac:dyDescent="0.2">
      <c r="B137" s="136" t="s">
        <v>658</v>
      </c>
      <c r="C137" s="128" t="s">
        <v>736</v>
      </c>
      <c r="D137" s="394" t="s">
        <v>218</v>
      </c>
      <c r="E137" s="145"/>
      <c r="F137" s="291"/>
      <c r="G137" s="291"/>
      <c r="H137" s="292"/>
      <c r="I137" s="147"/>
      <c r="J137" s="316"/>
    </row>
    <row r="138" spans="1:13" ht="30" customHeight="1" x14ac:dyDescent="0.2">
      <c r="B138" s="136" t="s">
        <v>659</v>
      </c>
      <c r="C138" s="128" t="s">
        <v>708</v>
      </c>
      <c r="D138" s="373" t="s">
        <v>751</v>
      </c>
      <c r="E138" s="145"/>
      <c r="F138" s="291"/>
      <c r="G138" s="291"/>
      <c r="H138" s="294"/>
      <c r="I138" s="295"/>
      <c r="J138" s="319"/>
    </row>
    <row r="139" spans="1:13" ht="30" customHeight="1" x14ac:dyDescent="0.2">
      <c r="B139" s="136" t="s">
        <v>660</v>
      </c>
      <c r="C139" s="128" t="s">
        <v>709</v>
      </c>
      <c r="D139" s="373" t="s">
        <v>752</v>
      </c>
      <c r="E139" s="145"/>
      <c r="F139" s="291"/>
      <c r="G139" s="291"/>
      <c r="H139" s="294"/>
      <c r="I139" s="295"/>
      <c r="J139" s="319"/>
    </row>
    <row r="140" spans="1:13" ht="30" customHeight="1" x14ac:dyDescent="0.2">
      <c r="B140" s="136" t="s">
        <v>661</v>
      </c>
      <c r="C140" s="128" t="s">
        <v>710</v>
      </c>
      <c r="D140" s="373" t="s">
        <v>765</v>
      </c>
      <c r="E140" s="145"/>
      <c r="F140" s="291"/>
      <c r="G140" s="291"/>
      <c r="H140" s="294"/>
      <c r="I140" s="295"/>
      <c r="J140" s="319"/>
    </row>
    <row r="141" spans="1:13" s="19" customFormat="1" ht="30" customHeight="1" x14ac:dyDescent="0.2">
      <c r="A141" s="1"/>
      <c r="B141" s="136"/>
      <c r="C141" s="128" t="s">
        <v>711</v>
      </c>
      <c r="D141" s="373" t="s">
        <v>753</v>
      </c>
      <c r="E141" s="296"/>
      <c r="F141" s="291"/>
      <c r="G141" s="291"/>
      <c r="H141" s="297"/>
      <c r="I141" s="298"/>
      <c r="J141" s="321"/>
      <c r="L141" s="20"/>
      <c r="M141" s="20"/>
    </row>
    <row r="142" spans="1:13" s="19" customFormat="1" ht="30" customHeight="1" x14ac:dyDescent="0.2">
      <c r="A142" s="1"/>
      <c r="B142" s="136" t="s">
        <v>662</v>
      </c>
      <c r="C142" s="128" t="s">
        <v>737</v>
      </c>
      <c r="D142" s="394" t="s">
        <v>757</v>
      </c>
      <c r="E142" s="145"/>
      <c r="F142" s="291"/>
      <c r="G142" s="291"/>
      <c r="H142" s="297"/>
      <c r="I142" s="147"/>
      <c r="J142" s="316"/>
      <c r="L142" s="20"/>
      <c r="M142" s="20"/>
    </row>
    <row r="143" spans="1:13" s="19" customFormat="1" ht="30" customHeight="1" x14ac:dyDescent="0.2">
      <c r="A143" s="1"/>
      <c r="B143" s="136" t="s">
        <v>663</v>
      </c>
      <c r="C143" s="128" t="s">
        <v>738</v>
      </c>
      <c r="D143" s="394" t="s">
        <v>758</v>
      </c>
      <c r="E143" s="145"/>
      <c r="F143" s="291"/>
      <c r="G143" s="291"/>
      <c r="H143" s="297"/>
      <c r="I143" s="147"/>
      <c r="J143" s="316"/>
      <c r="L143" s="20"/>
      <c r="M143" s="20"/>
    </row>
    <row r="144" spans="1:13" s="19" customFormat="1" ht="30" customHeight="1" x14ac:dyDescent="0.2">
      <c r="A144" s="1"/>
      <c r="B144" s="136" t="s">
        <v>664</v>
      </c>
      <c r="C144" s="128" t="s">
        <v>739</v>
      </c>
      <c r="D144" s="394" t="s">
        <v>759</v>
      </c>
      <c r="E144" s="145"/>
      <c r="F144" s="145"/>
      <c r="G144" s="145"/>
      <c r="H144" s="297"/>
      <c r="I144" s="147"/>
      <c r="J144" s="316"/>
      <c r="L144" s="20"/>
      <c r="M144" s="20"/>
    </row>
    <row r="145" spans="1:13" s="19" customFormat="1" ht="30" customHeight="1" x14ac:dyDescent="0.2">
      <c r="A145" s="1"/>
      <c r="B145" s="136" t="s">
        <v>665</v>
      </c>
      <c r="C145" s="128" t="s">
        <v>740</v>
      </c>
      <c r="D145" s="394" t="s">
        <v>760</v>
      </c>
      <c r="E145" s="145"/>
      <c r="F145" s="291"/>
      <c r="G145" s="291"/>
      <c r="H145" s="297"/>
      <c r="I145" s="147"/>
      <c r="J145" s="316"/>
      <c r="L145" s="20"/>
      <c r="M145" s="20"/>
    </row>
    <row r="146" spans="1:13" s="19" customFormat="1" ht="30" customHeight="1" x14ac:dyDescent="0.2">
      <c r="A146" s="1"/>
      <c r="B146" s="136" t="s">
        <v>666</v>
      </c>
      <c r="C146" s="128" t="s">
        <v>741</v>
      </c>
      <c r="D146" s="394" t="s">
        <v>761</v>
      </c>
      <c r="E146" s="145"/>
      <c r="F146" s="291"/>
      <c r="G146" s="291"/>
      <c r="H146" s="297"/>
      <c r="I146" s="147"/>
      <c r="J146" s="316"/>
      <c r="L146" s="20"/>
      <c r="M146" s="20"/>
    </row>
    <row r="147" spans="1:13" s="19" customFormat="1" ht="30" customHeight="1" x14ac:dyDescent="0.2">
      <c r="A147" s="1"/>
      <c r="B147" s="136" t="s">
        <v>667</v>
      </c>
      <c r="C147" s="128" t="s">
        <v>742</v>
      </c>
      <c r="D147" s="394" t="s">
        <v>762</v>
      </c>
      <c r="E147" s="145"/>
      <c r="F147" s="291"/>
      <c r="G147" s="291"/>
      <c r="H147" s="297"/>
      <c r="I147" s="147"/>
      <c r="J147" s="316"/>
      <c r="L147" s="20"/>
      <c r="M147" s="20"/>
    </row>
    <row r="148" spans="1:13" s="19" customFormat="1" ht="30" customHeight="1" x14ac:dyDescent="0.2">
      <c r="A148" s="1"/>
      <c r="B148" s="136" t="s">
        <v>668</v>
      </c>
      <c r="C148" s="128" t="s">
        <v>743</v>
      </c>
      <c r="D148" s="394" t="s">
        <v>763</v>
      </c>
      <c r="E148" s="145"/>
      <c r="F148" s="291"/>
      <c r="G148" s="291"/>
      <c r="H148" s="297"/>
      <c r="I148" s="147"/>
      <c r="J148" s="316"/>
      <c r="L148" s="20"/>
      <c r="M148" s="20"/>
    </row>
    <row r="149" spans="1:13" s="19" customFormat="1" ht="30" customHeight="1" x14ac:dyDescent="0.2">
      <c r="A149" s="1"/>
      <c r="B149" s="136" t="s">
        <v>669</v>
      </c>
      <c r="C149" s="128" t="s">
        <v>744</v>
      </c>
      <c r="D149" s="394" t="s">
        <v>764</v>
      </c>
      <c r="E149" s="145"/>
      <c r="F149" s="291"/>
      <c r="G149" s="291"/>
      <c r="H149" s="297"/>
      <c r="I149" s="147"/>
      <c r="J149" s="316"/>
      <c r="L149" s="20"/>
      <c r="M149" s="20"/>
    </row>
    <row r="150" spans="1:13" s="19" customFormat="1" ht="30" customHeight="1" x14ac:dyDescent="0.2">
      <c r="A150" s="1"/>
      <c r="B150" s="136" t="s">
        <v>670</v>
      </c>
      <c r="C150" s="128" t="s">
        <v>712</v>
      </c>
      <c r="D150" s="373" t="s">
        <v>754</v>
      </c>
      <c r="E150" s="145"/>
      <c r="F150" s="291"/>
      <c r="G150" s="291"/>
      <c r="H150" s="297"/>
      <c r="I150" s="147"/>
      <c r="J150" s="316"/>
      <c r="L150" s="20"/>
      <c r="M150" s="20"/>
    </row>
    <row r="151" spans="1:13" s="19" customFormat="1" ht="30" customHeight="1" x14ac:dyDescent="0.2">
      <c r="A151" s="1"/>
      <c r="B151" s="136" t="s">
        <v>671</v>
      </c>
      <c r="C151" s="128" t="s">
        <v>713</v>
      </c>
      <c r="D151" s="373" t="s">
        <v>755</v>
      </c>
      <c r="E151" s="145"/>
      <c r="F151" s="291"/>
      <c r="G151" s="291"/>
      <c r="H151" s="297"/>
      <c r="I151" s="147"/>
      <c r="J151" s="316"/>
      <c r="L151" s="20"/>
      <c r="M151" s="20"/>
    </row>
    <row r="152" spans="1:13" s="19" customFormat="1" ht="30" customHeight="1" thickBot="1" x14ac:dyDescent="0.25">
      <c r="A152" s="1"/>
      <c r="B152" s="137" t="s">
        <v>672</v>
      </c>
      <c r="C152" s="132" t="s">
        <v>714</v>
      </c>
      <c r="D152" s="395" t="s">
        <v>756</v>
      </c>
      <c r="E152" s="300"/>
      <c r="F152" s="301"/>
      <c r="G152" s="301"/>
      <c r="H152" s="302"/>
      <c r="I152" s="303"/>
      <c r="J152" s="322"/>
      <c r="L152" s="20"/>
      <c r="M152" s="20"/>
    </row>
    <row r="153" spans="1:13" s="19" customFormat="1" x14ac:dyDescent="0.2">
      <c r="A153" s="1"/>
      <c r="B153" s="21"/>
      <c r="C153" s="22"/>
      <c r="E153" s="23"/>
      <c r="F153" s="23"/>
      <c r="G153" s="23"/>
      <c r="H153" s="23"/>
      <c r="I153" s="23"/>
      <c r="L153" s="20"/>
      <c r="M153" s="20"/>
    </row>
    <row r="154" spans="1:13" s="19" customFormat="1" x14ac:dyDescent="0.2">
      <c r="A154" s="1"/>
      <c r="B154" s="21"/>
      <c r="C154" s="22"/>
      <c r="E154" s="23"/>
      <c r="F154" s="23"/>
      <c r="G154" s="23"/>
      <c r="H154" s="23"/>
      <c r="I154" s="23"/>
      <c r="L154" s="20"/>
      <c r="M154" s="20"/>
    </row>
    <row r="155" spans="1:13" s="19" customFormat="1" x14ac:dyDescent="0.2">
      <c r="A155" s="1"/>
      <c r="B155" s="21"/>
      <c r="C155" s="22"/>
      <c r="E155" s="23"/>
      <c r="F155" s="23"/>
      <c r="G155" s="23"/>
      <c r="H155" s="23"/>
      <c r="I155" s="23"/>
      <c r="L155" s="20"/>
      <c r="M155" s="20"/>
    </row>
    <row r="156" spans="1:13" s="19" customFormat="1" x14ac:dyDescent="0.2">
      <c r="A156" s="1"/>
      <c r="B156" s="21"/>
      <c r="C156" s="22"/>
      <c r="E156" s="23"/>
      <c r="F156" s="23"/>
      <c r="G156" s="23"/>
      <c r="H156" s="23"/>
      <c r="I156" s="23"/>
      <c r="L156" s="20"/>
      <c r="M156" s="20"/>
    </row>
    <row r="157" spans="1:13" s="19" customFormat="1" x14ac:dyDescent="0.2">
      <c r="A157" s="1"/>
      <c r="B157" s="21"/>
      <c r="C157" s="22"/>
      <c r="E157" s="23"/>
      <c r="F157" s="23"/>
      <c r="G157" s="23"/>
      <c r="H157" s="23"/>
      <c r="I157" s="23"/>
      <c r="L157" s="20"/>
      <c r="M157" s="20"/>
    </row>
    <row r="158" spans="1:13" s="19" customFormat="1" x14ac:dyDescent="0.2">
      <c r="A158" s="1"/>
      <c r="B158" s="21"/>
      <c r="C158" s="22"/>
      <c r="E158" s="23"/>
      <c r="F158" s="23"/>
      <c r="G158" s="23"/>
      <c r="H158" s="23"/>
      <c r="I158" s="23"/>
      <c r="L158" s="20"/>
      <c r="M158" s="20"/>
    </row>
    <row r="159" spans="1:13" s="19" customFormat="1" x14ac:dyDescent="0.2">
      <c r="A159" s="1"/>
      <c r="B159" s="21"/>
      <c r="C159" s="22"/>
      <c r="E159" s="23"/>
      <c r="F159" s="23"/>
      <c r="G159" s="23"/>
      <c r="H159" s="23"/>
      <c r="I159" s="23"/>
      <c r="L159" s="20"/>
      <c r="M159" s="20"/>
    </row>
    <row r="160" spans="1:13" s="19" customFormat="1" x14ac:dyDescent="0.2">
      <c r="A160" s="1"/>
      <c r="B160" s="21"/>
      <c r="C160" s="22"/>
      <c r="E160" s="23"/>
      <c r="F160" s="23"/>
      <c r="G160" s="23"/>
      <c r="H160" s="23"/>
      <c r="I160" s="23"/>
      <c r="L160" s="20"/>
      <c r="M160" s="20"/>
    </row>
    <row r="161" spans="1:13" s="19" customFormat="1" x14ac:dyDescent="0.2">
      <c r="A161" s="1"/>
      <c r="B161" s="21"/>
      <c r="C161" s="22"/>
      <c r="E161" s="23"/>
      <c r="F161" s="23"/>
      <c r="G161" s="23"/>
      <c r="H161" s="23"/>
      <c r="I161" s="23"/>
      <c r="L161" s="20"/>
      <c r="M161" s="20"/>
    </row>
    <row r="162" spans="1:13" s="19" customFormat="1" x14ac:dyDescent="0.2">
      <c r="A162" s="1"/>
      <c r="B162" s="21"/>
      <c r="C162" s="22"/>
      <c r="E162" s="23"/>
      <c r="F162" s="23"/>
      <c r="G162" s="23"/>
      <c r="H162" s="23"/>
      <c r="I162" s="23"/>
      <c r="L162" s="20"/>
      <c r="M162" s="20"/>
    </row>
    <row r="163" spans="1:13" s="19" customFormat="1" x14ac:dyDescent="0.2">
      <c r="A163" s="1"/>
      <c r="B163" s="21"/>
      <c r="C163" s="24"/>
      <c r="E163" s="23"/>
      <c r="F163" s="23"/>
      <c r="G163" s="23"/>
      <c r="H163" s="23"/>
      <c r="I163" s="23"/>
      <c r="L163" s="20"/>
      <c r="M163" s="20"/>
    </row>
    <row r="164" spans="1:13" s="19" customFormat="1" x14ac:dyDescent="0.2">
      <c r="A164" s="1"/>
      <c r="B164" s="21"/>
      <c r="C164" s="24"/>
      <c r="E164" s="23"/>
      <c r="F164" s="23"/>
      <c r="G164" s="23"/>
      <c r="H164" s="23"/>
      <c r="I164" s="23"/>
      <c r="L164" s="20"/>
      <c r="M164" s="20"/>
    </row>
    <row r="165" spans="1:13" s="19" customFormat="1" x14ac:dyDescent="0.2">
      <c r="A165" s="1"/>
      <c r="B165" s="2"/>
      <c r="C165" s="4"/>
      <c r="E165" s="23"/>
      <c r="F165" s="23"/>
      <c r="G165" s="23"/>
      <c r="H165" s="23"/>
      <c r="I165" s="23"/>
      <c r="L165" s="20"/>
      <c r="M165" s="20"/>
    </row>
    <row r="166" spans="1:13" s="19" customFormat="1" x14ac:dyDescent="0.2">
      <c r="A166" s="1"/>
      <c r="B166" s="2"/>
      <c r="C166" s="4"/>
      <c r="E166" s="23"/>
      <c r="F166" s="23"/>
      <c r="G166" s="23"/>
      <c r="H166" s="23"/>
      <c r="I166" s="23"/>
      <c r="L166" s="20"/>
      <c r="M166" s="20"/>
    </row>
    <row r="167" spans="1:13" x14ac:dyDescent="0.2">
      <c r="B167" s="2"/>
      <c r="C167" s="4"/>
      <c r="D167" s="19"/>
      <c r="E167" s="23"/>
      <c r="F167" s="23"/>
      <c r="G167" s="23"/>
      <c r="H167" s="23"/>
      <c r="I167" s="23"/>
    </row>
  </sheetData>
  <mergeCells count="10">
    <mergeCell ref="B123:J123"/>
    <mergeCell ref="B8:B9"/>
    <mergeCell ref="C8:C9"/>
    <mergeCell ref="D8:D9"/>
    <mergeCell ref="B2:J2"/>
    <mergeCell ref="E6:E7"/>
    <mergeCell ref="F6:F7"/>
    <mergeCell ref="G6:G7"/>
    <mergeCell ref="H6:I6"/>
    <mergeCell ref="J6:J7"/>
  </mergeCells>
  <pageMargins left="0.70866141732283472" right="0.70866141732283472" top="0.74803149606299213" bottom="0.74803149606299213" header="0.31496062992125984" footer="0.31496062992125984"/>
  <pageSetup paperSize="9" scale="16" orientation="portrait" r:id="rId1"/>
  <rowBreaks count="1" manualBreakCount="1">
    <brk id="80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zoomScale="70" zoomScaleNormal="70" zoomScaleSheetLayoutView="40" workbookViewId="0">
      <selection activeCell="S12" sqref="S12"/>
    </sheetView>
  </sheetViews>
  <sheetFormatPr defaultColWidth="11.42578125" defaultRowHeight="30" customHeight="1" x14ac:dyDescent="0.2"/>
  <cols>
    <col min="1" max="1" width="2.28515625" style="26" customWidth="1"/>
    <col min="2" max="3" width="8.7109375" style="32" customWidth="1"/>
    <col min="4" max="4" width="105.28515625" style="26" customWidth="1"/>
    <col min="5" max="5" width="28.85546875" style="26" customWidth="1"/>
    <col min="6" max="6" width="25.7109375" style="26" customWidth="1"/>
    <col min="7" max="18" width="25.7109375" style="31" customWidth="1"/>
    <col min="19" max="21" width="25.7109375" style="26" customWidth="1"/>
    <col min="22" max="16384" width="11.42578125" style="26"/>
  </cols>
  <sheetData>
    <row r="1" spans="1:21" ht="15.75" customHeight="1" thickBot="1" x14ac:dyDescent="0.3">
      <c r="B1" s="27"/>
      <c r="C1" s="27"/>
      <c r="D1" s="30"/>
      <c r="E1" s="30"/>
      <c r="F1" s="30"/>
      <c r="G1" s="41"/>
      <c r="H1" s="42"/>
      <c r="I1" s="42"/>
      <c r="J1" s="42"/>
      <c r="K1" s="42"/>
      <c r="L1" s="41"/>
      <c r="M1" s="42"/>
      <c r="N1" s="42"/>
      <c r="O1" s="42"/>
      <c r="P1" s="42"/>
      <c r="Q1" s="42"/>
      <c r="R1" s="42"/>
    </row>
    <row r="2" spans="1:21" s="29" customFormat="1" ht="30" customHeight="1" thickBot="1" x14ac:dyDescent="0.3">
      <c r="A2" s="28"/>
      <c r="B2" s="479" t="s">
        <v>565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1"/>
    </row>
    <row r="3" spans="1:21" s="43" customFormat="1" ht="1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21" s="43" customFormat="1" ht="15" customHeight="1" x14ac:dyDescent="0.25">
      <c r="B4" s="44"/>
      <c r="C4" s="44"/>
      <c r="D4" s="357" t="s">
        <v>680</v>
      </c>
      <c r="E4" s="357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21" s="43" customFormat="1" ht="15" customHeight="1" thickBot="1" x14ac:dyDescent="0.3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 s="32" customFormat="1" ht="24.75" customHeight="1" x14ac:dyDescent="0.25">
      <c r="B6" s="482"/>
      <c r="C6" s="483"/>
      <c r="D6" s="483"/>
      <c r="E6" s="484"/>
      <c r="F6" s="491" t="s">
        <v>13</v>
      </c>
      <c r="G6" s="492"/>
      <c r="H6" s="493"/>
      <c r="I6" s="492" t="s">
        <v>310</v>
      </c>
      <c r="J6" s="492"/>
      <c r="K6" s="493"/>
      <c r="L6" s="512" t="s">
        <v>415</v>
      </c>
      <c r="M6" s="513" t="s">
        <v>425</v>
      </c>
      <c r="N6" s="514"/>
      <c r="O6" s="515"/>
      <c r="P6" s="494" t="s">
        <v>311</v>
      </c>
      <c r="Q6" s="495"/>
      <c r="R6" s="496"/>
      <c r="S6" s="494" t="s">
        <v>312</v>
      </c>
      <c r="T6" s="495"/>
      <c r="U6" s="497"/>
    </row>
    <row r="7" spans="1:21" s="32" customFormat="1" ht="14.25" customHeight="1" x14ac:dyDescent="0.25">
      <c r="B7" s="485"/>
      <c r="C7" s="486"/>
      <c r="D7" s="486"/>
      <c r="E7" s="487"/>
      <c r="F7" s="498" t="s">
        <v>313</v>
      </c>
      <c r="G7" s="498" t="s">
        <v>314</v>
      </c>
      <c r="H7" s="498" t="s">
        <v>408</v>
      </c>
      <c r="I7" s="498" t="s">
        <v>313</v>
      </c>
      <c r="J7" s="498" t="s">
        <v>314</v>
      </c>
      <c r="K7" s="498" t="s">
        <v>408</v>
      </c>
      <c r="L7" s="499"/>
      <c r="M7" s="506"/>
      <c r="N7" s="516"/>
      <c r="O7" s="502"/>
      <c r="P7" s="498" t="s">
        <v>313</v>
      </c>
      <c r="Q7" s="498" t="s">
        <v>314</v>
      </c>
      <c r="R7" s="498" t="s">
        <v>408</v>
      </c>
      <c r="S7" s="498" t="s">
        <v>313</v>
      </c>
      <c r="T7" s="498" t="s">
        <v>314</v>
      </c>
      <c r="U7" s="509" t="s">
        <v>408</v>
      </c>
    </row>
    <row r="8" spans="1:21" s="32" customFormat="1" ht="22.5" customHeight="1" x14ac:dyDescent="0.25">
      <c r="B8" s="485"/>
      <c r="C8" s="486"/>
      <c r="D8" s="486"/>
      <c r="E8" s="487"/>
      <c r="F8" s="499"/>
      <c r="G8" s="499"/>
      <c r="H8" s="499"/>
      <c r="I8" s="499"/>
      <c r="J8" s="499"/>
      <c r="K8" s="499"/>
      <c r="L8" s="499"/>
      <c r="M8" s="501" t="s">
        <v>313</v>
      </c>
      <c r="N8" s="498" t="s">
        <v>314</v>
      </c>
      <c r="O8" s="498" t="s">
        <v>315</v>
      </c>
      <c r="P8" s="499"/>
      <c r="Q8" s="499"/>
      <c r="R8" s="499"/>
      <c r="S8" s="499"/>
      <c r="T8" s="499"/>
      <c r="U8" s="510"/>
    </row>
    <row r="9" spans="1:21" s="32" customFormat="1" ht="14.25" customHeight="1" x14ac:dyDescent="0.25">
      <c r="B9" s="488"/>
      <c r="C9" s="489"/>
      <c r="D9" s="489"/>
      <c r="E9" s="490"/>
      <c r="F9" s="500"/>
      <c r="G9" s="500"/>
      <c r="H9" s="500"/>
      <c r="I9" s="500"/>
      <c r="J9" s="500"/>
      <c r="K9" s="500"/>
      <c r="L9" s="500"/>
      <c r="M9" s="502"/>
      <c r="N9" s="500"/>
      <c r="O9" s="500"/>
      <c r="P9" s="500"/>
      <c r="Q9" s="500"/>
      <c r="R9" s="500"/>
      <c r="S9" s="500"/>
      <c r="T9" s="500"/>
      <c r="U9" s="511"/>
    </row>
    <row r="10" spans="1:21" s="32" customFormat="1" ht="27" customHeight="1" x14ac:dyDescent="0.25">
      <c r="B10" s="503" t="s">
        <v>18</v>
      </c>
      <c r="C10" s="498" t="s">
        <v>19</v>
      </c>
      <c r="D10" s="505" t="s">
        <v>20</v>
      </c>
      <c r="E10" s="501"/>
      <c r="F10" s="507" t="s">
        <v>21</v>
      </c>
      <c r="G10" s="507" t="s">
        <v>22</v>
      </c>
      <c r="H10" s="507" t="s">
        <v>23</v>
      </c>
      <c r="I10" s="507" t="s">
        <v>24</v>
      </c>
      <c r="J10" s="507" t="s">
        <v>25</v>
      </c>
      <c r="K10" s="507" t="s">
        <v>26</v>
      </c>
      <c r="L10" s="507" t="s">
        <v>42</v>
      </c>
      <c r="M10" s="507" t="s">
        <v>49</v>
      </c>
      <c r="N10" s="507" t="s">
        <v>51</v>
      </c>
      <c r="O10" s="507" t="s">
        <v>54</v>
      </c>
      <c r="P10" s="79" t="s">
        <v>56</v>
      </c>
      <c r="Q10" s="79" t="s">
        <v>58</v>
      </c>
      <c r="R10" s="79" t="s">
        <v>61</v>
      </c>
      <c r="S10" s="79" t="s">
        <v>65</v>
      </c>
      <c r="T10" s="79" t="s">
        <v>68</v>
      </c>
      <c r="U10" s="80" t="s">
        <v>72</v>
      </c>
    </row>
    <row r="11" spans="1:21" s="32" customFormat="1" ht="27" customHeight="1" x14ac:dyDescent="0.25">
      <c r="B11" s="504"/>
      <c r="C11" s="500"/>
      <c r="D11" s="506"/>
      <c r="E11" s="502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81" t="s">
        <v>316</v>
      </c>
      <c r="Q11" s="81" t="s">
        <v>317</v>
      </c>
      <c r="R11" s="81" t="s">
        <v>318</v>
      </c>
      <c r="S11" s="52" t="s">
        <v>682</v>
      </c>
      <c r="T11" s="52" t="s">
        <v>683</v>
      </c>
      <c r="U11" s="82" t="s">
        <v>684</v>
      </c>
    </row>
    <row r="12" spans="1:21" s="32" customFormat="1" ht="30" customHeight="1" x14ac:dyDescent="0.25">
      <c r="B12" s="178" t="s">
        <v>21</v>
      </c>
      <c r="C12" s="181" t="s">
        <v>496</v>
      </c>
      <c r="D12" s="521" t="s">
        <v>524</v>
      </c>
      <c r="E12" s="522"/>
      <c r="F12" s="235">
        <f>SUM(F13,F38)</f>
        <v>0</v>
      </c>
      <c r="G12" s="235">
        <f t="shared" ref="G12:H12" si="0">SUM(G13,G38)</f>
        <v>0</v>
      </c>
      <c r="H12" s="235">
        <f t="shared" si="0"/>
        <v>0</v>
      </c>
      <c r="I12" s="223"/>
      <c r="J12" s="223"/>
      <c r="K12" s="223"/>
      <c r="L12" s="190"/>
      <c r="M12" s="196"/>
      <c r="N12" s="196"/>
      <c r="O12" s="196"/>
      <c r="P12" s="196"/>
      <c r="Q12" s="196"/>
      <c r="R12" s="196"/>
      <c r="S12" s="235">
        <f>SUM(S13,S38,S52)-S53-S54</f>
        <v>0</v>
      </c>
      <c r="T12" s="235">
        <f>SUM(T13,T38,T52)-T53-T54</f>
        <v>0</v>
      </c>
      <c r="U12" s="247">
        <f>SUM(U13,U38,U52)-U53-U54</f>
        <v>0</v>
      </c>
    </row>
    <row r="13" spans="1:21" s="32" customFormat="1" ht="30" customHeight="1" x14ac:dyDescent="0.25">
      <c r="B13" s="178" t="s">
        <v>22</v>
      </c>
      <c r="C13" s="179" t="s">
        <v>236</v>
      </c>
      <c r="D13" s="527" t="s">
        <v>525</v>
      </c>
      <c r="E13" s="528"/>
      <c r="F13" s="235">
        <f>SUM(F14,F21,F28:F37)</f>
        <v>0</v>
      </c>
      <c r="G13" s="235">
        <f t="shared" ref="G13" si="1">SUM(G14,G21,G28:G37)</f>
        <v>0</v>
      </c>
      <c r="H13" s="235">
        <f t="shared" ref="H13" si="2">SUM(H14,H21,H28:H37)</f>
        <v>0</v>
      </c>
      <c r="I13" s="284"/>
      <c r="J13" s="224"/>
      <c r="K13" s="224"/>
      <c r="L13" s="191"/>
      <c r="M13" s="208"/>
      <c r="N13" s="208"/>
      <c r="O13" s="208"/>
      <c r="P13" s="197"/>
      <c r="Q13" s="197"/>
      <c r="R13" s="197"/>
      <c r="S13" s="235">
        <f>SUM(S14,S21,S28:S37)</f>
        <v>0</v>
      </c>
      <c r="T13" s="235">
        <f t="shared" ref="T13:U13" si="3">SUM(T14,T21,T28:T37)</f>
        <v>0</v>
      </c>
      <c r="U13" s="247">
        <f t="shared" si="3"/>
        <v>0</v>
      </c>
    </row>
    <row r="14" spans="1:21" s="100" customFormat="1" ht="30" customHeight="1" x14ac:dyDescent="0.25">
      <c r="B14" s="178" t="s">
        <v>23</v>
      </c>
      <c r="C14" s="179" t="s">
        <v>28</v>
      </c>
      <c r="D14" s="523" t="s">
        <v>766</v>
      </c>
      <c r="E14" s="524"/>
      <c r="F14" s="235">
        <f>SUM(F15,F16)</f>
        <v>0</v>
      </c>
      <c r="G14" s="235">
        <f t="shared" ref="G14" si="4">SUM(G15,G16)</f>
        <v>0</v>
      </c>
      <c r="H14" s="235">
        <f t="shared" ref="H14" si="5">SUM(H15,H16)</f>
        <v>0</v>
      </c>
      <c r="I14" s="284"/>
      <c r="J14" s="224"/>
      <c r="K14" s="224"/>
      <c r="L14" s="192"/>
      <c r="M14" s="208"/>
      <c r="N14" s="208"/>
      <c r="O14" s="208"/>
      <c r="P14" s="197"/>
      <c r="Q14" s="197"/>
      <c r="R14" s="197"/>
      <c r="S14" s="235">
        <f>SUM(S15,S16)</f>
        <v>0</v>
      </c>
      <c r="T14" s="235">
        <f t="shared" ref="T14:U14" si="6">SUM(T15,T16)</f>
        <v>0</v>
      </c>
      <c r="U14" s="247">
        <f t="shared" si="6"/>
        <v>0</v>
      </c>
    </row>
    <row r="15" spans="1:21" s="32" customFormat="1" ht="30" customHeight="1" x14ac:dyDescent="0.25">
      <c r="B15" s="178" t="s">
        <v>24</v>
      </c>
      <c r="C15" s="180" t="s">
        <v>267</v>
      </c>
      <c r="D15" s="519" t="s">
        <v>767</v>
      </c>
      <c r="E15" s="520"/>
      <c r="F15" s="225"/>
      <c r="G15" s="226"/>
      <c r="H15" s="226"/>
      <c r="I15" s="285"/>
      <c r="J15" s="227"/>
      <c r="K15" s="227"/>
      <c r="L15" s="98" t="s">
        <v>403</v>
      </c>
      <c r="M15" s="209"/>
      <c r="N15" s="209"/>
      <c r="O15" s="209"/>
      <c r="P15" s="198"/>
      <c r="Q15" s="198"/>
      <c r="R15" s="198"/>
      <c r="S15" s="244">
        <f>F15*M15</f>
        <v>0</v>
      </c>
      <c r="T15" s="244">
        <f t="shared" ref="T15" si="7">G15*N15</f>
        <v>0</v>
      </c>
      <c r="U15" s="245">
        <f t="shared" ref="U15" si="8">H15*O15</f>
        <v>0</v>
      </c>
    </row>
    <row r="16" spans="1:21" s="32" customFormat="1" ht="30" customHeight="1" x14ac:dyDescent="0.25">
      <c r="B16" s="178" t="s">
        <v>25</v>
      </c>
      <c r="C16" s="180" t="s">
        <v>269</v>
      </c>
      <c r="D16" s="519" t="s">
        <v>768</v>
      </c>
      <c r="E16" s="520"/>
      <c r="F16" s="235">
        <f>SUM(F17:F20)</f>
        <v>0</v>
      </c>
      <c r="G16" s="235">
        <f t="shared" ref="G16" si="9">SUM(G17:G20)</f>
        <v>0</v>
      </c>
      <c r="H16" s="235">
        <f t="shared" ref="H16" si="10">SUM(H17:H20)</f>
        <v>0</v>
      </c>
      <c r="I16" s="284"/>
      <c r="J16" s="224"/>
      <c r="K16" s="224"/>
      <c r="L16" s="192"/>
      <c r="M16" s="208"/>
      <c r="N16" s="208"/>
      <c r="O16" s="208"/>
      <c r="P16" s="197"/>
      <c r="Q16" s="197"/>
      <c r="R16" s="197"/>
      <c r="S16" s="235">
        <f>SUM(S17:S20)</f>
        <v>0</v>
      </c>
      <c r="T16" s="235">
        <f t="shared" ref="T16:U16" si="11">SUM(T17:T20)</f>
        <v>0</v>
      </c>
      <c r="U16" s="247">
        <f t="shared" si="11"/>
        <v>0</v>
      </c>
    </row>
    <row r="17" spans="2:21" s="32" customFormat="1" ht="30" customHeight="1" x14ac:dyDescent="0.25">
      <c r="B17" s="178" t="s">
        <v>26</v>
      </c>
      <c r="C17" s="181" t="s">
        <v>526</v>
      </c>
      <c r="D17" s="531" t="s">
        <v>319</v>
      </c>
      <c r="E17" s="532"/>
      <c r="F17" s="225"/>
      <c r="G17" s="226"/>
      <c r="H17" s="226"/>
      <c r="I17" s="285"/>
      <c r="J17" s="227"/>
      <c r="K17" s="227"/>
      <c r="L17" s="98" t="s">
        <v>402</v>
      </c>
      <c r="M17" s="209"/>
      <c r="N17" s="209"/>
      <c r="O17" s="209"/>
      <c r="P17" s="198"/>
      <c r="Q17" s="198"/>
      <c r="R17" s="198"/>
      <c r="S17" s="244">
        <f>F17*M17</f>
        <v>0</v>
      </c>
      <c r="T17" s="244">
        <f t="shared" ref="T17:T20" si="12">G17*N17</f>
        <v>0</v>
      </c>
      <c r="U17" s="245">
        <f t="shared" ref="U17:U20" si="13">H17*O17</f>
        <v>0</v>
      </c>
    </row>
    <row r="18" spans="2:21" s="32" customFormat="1" ht="30" customHeight="1" x14ac:dyDescent="0.25">
      <c r="B18" s="178" t="s">
        <v>42</v>
      </c>
      <c r="C18" s="181" t="s">
        <v>527</v>
      </c>
      <c r="D18" s="531" t="s">
        <v>320</v>
      </c>
      <c r="E18" s="532"/>
      <c r="F18" s="225"/>
      <c r="G18" s="226"/>
      <c r="H18" s="226"/>
      <c r="I18" s="285"/>
      <c r="J18" s="227"/>
      <c r="K18" s="227"/>
      <c r="L18" s="98" t="s">
        <v>402</v>
      </c>
      <c r="M18" s="209"/>
      <c r="N18" s="209"/>
      <c r="O18" s="209"/>
      <c r="P18" s="198"/>
      <c r="Q18" s="198"/>
      <c r="R18" s="198"/>
      <c r="S18" s="244">
        <f>F18*M18</f>
        <v>0</v>
      </c>
      <c r="T18" s="244">
        <f t="shared" si="12"/>
        <v>0</v>
      </c>
      <c r="U18" s="245">
        <f t="shared" si="13"/>
        <v>0</v>
      </c>
    </row>
    <row r="19" spans="2:21" s="32" customFormat="1" ht="30" customHeight="1" x14ac:dyDescent="0.25">
      <c r="B19" s="178" t="s">
        <v>49</v>
      </c>
      <c r="C19" s="181" t="s">
        <v>528</v>
      </c>
      <c r="D19" s="531" t="s">
        <v>322</v>
      </c>
      <c r="E19" s="532"/>
      <c r="F19" s="225"/>
      <c r="G19" s="226"/>
      <c r="H19" s="226"/>
      <c r="I19" s="285"/>
      <c r="J19" s="227"/>
      <c r="K19" s="227"/>
      <c r="L19" s="98" t="s">
        <v>402</v>
      </c>
      <c r="M19" s="209"/>
      <c r="N19" s="209"/>
      <c r="O19" s="209"/>
      <c r="P19" s="198"/>
      <c r="Q19" s="198"/>
      <c r="R19" s="198"/>
      <c r="S19" s="244">
        <f>F19*M19</f>
        <v>0</v>
      </c>
      <c r="T19" s="244">
        <f t="shared" si="12"/>
        <v>0</v>
      </c>
      <c r="U19" s="245">
        <f t="shared" si="13"/>
        <v>0</v>
      </c>
    </row>
    <row r="20" spans="2:21" s="32" customFormat="1" ht="30" customHeight="1" x14ac:dyDescent="0.25">
      <c r="B20" s="178" t="s">
        <v>51</v>
      </c>
      <c r="C20" s="181" t="s">
        <v>529</v>
      </c>
      <c r="D20" s="531" t="s">
        <v>323</v>
      </c>
      <c r="E20" s="532"/>
      <c r="F20" s="225"/>
      <c r="G20" s="226"/>
      <c r="H20" s="226"/>
      <c r="I20" s="285"/>
      <c r="J20" s="227"/>
      <c r="K20" s="227"/>
      <c r="L20" s="98" t="s">
        <v>402</v>
      </c>
      <c r="M20" s="209"/>
      <c r="N20" s="209"/>
      <c r="O20" s="209"/>
      <c r="P20" s="198"/>
      <c r="Q20" s="198"/>
      <c r="R20" s="198"/>
      <c r="S20" s="244">
        <f>F20*M20</f>
        <v>0</v>
      </c>
      <c r="T20" s="244">
        <f t="shared" si="12"/>
        <v>0</v>
      </c>
      <c r="U20" s="245">
        <f t="shared" si="13"/>
        <v>0</v>
      </c>
    </row>
    <row r="21" spans="2:21" s="32" customFormat="1" ht="30" customHeight="1" x14ac:dyDescent="0.25">
      <c r="B21" s="178" t="s">
        <v>54</v>
      </c>
      <c r="C21" s="181" t="s">
        <v>30</v>
      </c>
      <c r="D21" s="523" t="s">
        <v>769</v>
      </c>
      <c r="E21" s="524"/>
      <c r="F21" s="235">
        <f>SUM(F22,F25)</f>
        <v>0</v>
      </c>
      <c r="G21" s="235">
        <f t="shared" ref="G21" si="14">SUM(G22,G25)</f>
        <v>0</v>
      </c>
      <c r="H21" s="235">
        <f t="shared" ref="H21" si="15">SUM(H22,H25)</f>
        <v>0</v>
      </c>
      <c r="I21" s="285"/>
      <c r="J21" s="227"/>
      <c r="K21" s="227"/>
      <c r="L21" s="98"/>
      <c r="M21" s="199"/>
      <c r="N21" s="199"/>
      <c r="O21" s="199"/>
      <c r="P21" s="199"/>
      <c r="Q21" s="199"/>
      <c r="R21" s="199"/>
      <c r="S21" s="235">
        <f>SUM(S22,S25)</f>
        <v>0</v>
      </c>
      <c r="T21" s="235">
        <f t="shared" ref="T21:U21" si="16">SUM(T22,T25)</f>
        <v>0</v>
      </c>
      <c r="U21" s="247">
        <f t="shared" si="16"/>
        <v>0</v>
      </c>
    </row>
    <row r="22" spans="2:21" s="32" customFormat="1" ht="30" customHeight="1" x14ac:dyDescent="0.25">
      <c r="B22" s="178" t="s">
        <v>56</v>
      </c>
      <c r="C22" s="181" t="s">
        <v>32</v>
      </c>
      <c r="D22" s="533" t="s">
        <v>325</v>
      </c>
      <c r="E22" s="534"/>
      <c r="F22" s="235">
        <f>SUM(F23,F24)</f>
        <v>0</v>
      </c>
      <c r="G22" s="235">
        <f t="shared" ref="G22" si="17">SUM(G23,G24)</f>
        <v>0</v>
      </c>
      <c r="H22" s="235">
        <f>SUM(H23,H24)</f>
        <v>0</v>
      </c>
      <c r="I22" s="285"/>
      <c r="J22" s="227"/>
      <c r="K22" s="227"/>
      <c r="L22" s="98"/>
      <c r="M22" s="199"/>
      <c r="N22" s="199"/>
      <c r="O22" s="199"/>
      <c r="P22" s="199"/>
      <c r="Q22" s="199"/>
      <c r="R22" s="199"/>
      <c r="S22" s="235">
        <f>SUM(S23,S24)</f>
        <v>0</v>
      </c>
      <c r="T22" s="235">
        <f t="shared" ref="T22" si="18">SUM(T23,T24)</f>
        <v>0</v>
      </c>
      <c r="U22" s="247">
        <f>SUM(U23,U24)</f>
        <v>0</v>
      </c>
    </row>
    <row r="23" spans="2:21" s="32" customFormat="1" ht="30" customHeight="1" x14ac:dyDescent="0.25">
      <c r="B23" s="178" t="s">
        <v>58</v>
      </c>
      <c r="C23" s="181" t="s">
        <v>530</v>
      </c>
      <c r="D23" s="531" t="s">
        <v>404</v>
      </c>
      <c r="E23" s="532"/>
      <c r="F23" s="225"/>
      <c r="G23" s="226"/>
      <c r="H23" s="226"/>
      <c r="I23" s="285"/>
      <c r="J23" s="227"/>
      <c r="K23" s="227"/>
      <c r="L23" s="98"/>
      <c r="M23" s="210"/>
      <c r="N23" s="210"/>
      <c r="O23" s="210"/>
      <c r="P23" s="198"/>
      <c r="Q23" s="198"/>
      <c r="R23" s="198"/>
      <c r="S23" s="244">
        <f>F23*M23</f>
        <v>0</v>
      </c>
      <c r="T23" s="244">
        <f t="shared" ref="T23:T24" si="19">G23*N23</f>
        <v>0</v>
      </c>
      <c r="U23" s="245">
        <f t="shared" ref="U23:U24" si="20">H23*O23</f>
        <v>0</v>
      </c>
    </row>
    <row r="24" spans="2:21" s="32" customFormat="1" ht="30" customHeight="1" x14ac:dyDescent="0.25">
      <c r="B24" s="178" t="s">
        <v>61</v>
      </c>
      <c r="C24" s="181" t="s">
        <v>531</v>
      </c>
      <c r="D24" s="531" t="s">
        <v>405</v>
      </c>
      <c r="E24" s="532"/>
      <c r="F24" s="225"/>
      <c r="G24" s="226"/>
      <c r="H24" s="226"/>
      <c r="I24" s="285"/>
      <c r="J24" s="227"/>
      <c r="K24" s="227"/>
      <c r="L24" s="98" t="s">
        <v>401</v>
      </c>
      <c r="M24" s="210"/>
      <c r="N24" s="210"/>
      <c r="O24" s="210"/>
      <c r="P24" s="198"/>
      <c r="Q24" s="198"/>
      <c r="R24" s="198"/>
      <c r="S24" s="244">
        <f>F24*M24</f>
        <v>0</v>
      </c>
      <c r="T24" s="244">
        <f t="shared" si="19"/>
        <v>0</v>
      </c>
      <c r="U24" s="245">
        <f t="shared" si="20"/>
        <v>0</v>
      </c>
    </row>
    <row r="25" spans="2:21" s="32" customFormat="1" ht="30" customHeight="1" x14ac:dyDescent="0.25">
      <c r="B25" s="178" t="s">
        <v>65</v>
      </c>
      <c r="C25" s="181" t="s">
        <v>34</v>
      </c>
      <c r="D25" s="519" t="s">
        <v>770</v>
      </c>
      <c r="E25" s="520"/>
      <c r="F25" s="235">
        <f>SUM(F26,F27)</f>
        <v>0</v>
      </c>
      <c r="G25" s="235">
        <f t="shared" ref="G25" si="21">SUM(G26,G27)</f>
        <v>0</v>
      </c>
      <c r="H25" s="235">
        <f>SUM(H26,H27)</f>
        <v>0</v>
      </c>
      <c r="I25" s="285"/>
      <c r="J25" s="227"/>
      <c r="K25" s="227"/>
      <c r="L25" s="98"/>
      <c r="M25" s="199"/>
      <c r="N25" s="199"/>
      <c r="O25" s="199"/>
      <c r="P25" s="199"/>
      <c r="Q25" s="199"/>
      <c r="R25" s="199"/>
      <c r="S25" s="235">
        <f>SUM(S26,S27)</f>
        <v>0</v>
      </c>
      <c r="T25" s="235">
        <f t="shared" ref="T25" si="22">SUM(T26,T27)</f>
        <v>0</v>
      </c>
      <c r="U25" s="247">
        <f>SUM(U26,U27)</f>
        <v>0</v>
      </c>
    </row>
    <row r="26" spans="2:21" s="32" customFormat="1" ht="30" customHeight="1" x14ac:dyDescent="0.25">
      <c r="B26" s="178" t="s">
        <v>68</v>
      </c>
      <c r="C26" s="181" t="s">
        <v>532</v>
      </c>
      <c r="D26" s="531" t="s">
        <v>326</v>
      </c>
      <c r="E26" s="532"/>
      <c r="F26" s="228"/>
      <c r="G26" s="229"/>
      <c r="H26" s="229"/>
      <c r="I26" s="285"/>
      <c r="J26" s="227"/>
      <c r="K26" s="227"/>
      <c r="L26" s="98" t="s">
        <v>403</v>
      </c>
      <c r="M26" s="210"/>
      <c r="N26" s="210"/>
      <c r="O26" s="210"/>
      <c r="P26" s="198"/>
      <c r="Q26" s="198"/>
      <c r="R26" s="198"/>
      <c r="S26" s="244">
        <f>F26*M26</f>
        <v>0</v>
      </c>
      <c r="T26" s="244">
        <f t="shared" ref="T26" si="23">G26*N26</f>
        <v>0</v>
      </c>
      <c r="U26" s="245">
        <f t="shared" ref="U26" si="24">H26*O26</f>
        <v>0</v>
      </c>
    </row>
    <row r="27" spans="2:21" s="32" customFormat="1" ht="30" customHeight="1" x14ac:dyDescent="0.25">
      <c r="B27" s="178" t="s">
        <v>72</v>
      </c>
      <c r="C27" s="181" t="s">
        <v>533</v>
      </c>
      <c r="D27" s="531" t="s">
        <v>336</v>
      </c>
      <c r="E27" s="532"/>
      <c r="F27" s="228"/>
      <c r="G27" s="229"/>
      <c r="H27" s="229"/>
      <c r="I27" s="285"/>
      <c r="J27" s="227"/>
      <c r="K27" s="227"/>
      <c r="L27" s="98" t="s">
        <v>403</v>
      </c>
      <c r="M27" s="210"/>
      <c r="N27" s="210"/>
      <c r="O27" s="210"/>
      <c r="P27" s="198"/>
      <c r="Q27" s="198"/>
      <c r="R27" s="198"/>
      <c r="S27" s="244">
        <f>F27*M27</f>
        <v>0</v>
      </c>
      <c r="T27" s="244">
        <f>G27*N27</f>
        <v>0</v>
      </c>
      <c r="U27" s="245">
        <f>H27*O27</f>
        <v>0</v>
      </c>
    </row>
    <row r="28" spans="2:21" s="32" customFormat="1" ht="30" customHeight="1" x14ac:dyDescent="0.25">
      <c r="B28" s="178" t="s">
        <v>73</v>
      </c>
      <c r="C28" s="181" t="s">
        <v>36</v>
      </c>
      <c r="D28" s="517" t="s">
        <v>771</v>
      </c>
      <c r="E28" s="518"/>
      <c r="F28" s="308"/>
      <c r="G28" s="309"/>
      <c r="H28" s="309"/>
      <c r="I28" s="285"/>
      <c r="J28" s="227"/>
      <c r="K28" s="227"/>
      <c r="L28" s="98" t="s">
        <v>403</v>
      </c>
      <c r="M28" s="210"/>
      <c r="N28" s="210"/>
      <c r="O28" s="210"/>
      <c r="P28" s="198"/>
      <c r="Q28" s="198"/>
      <c r="R28" s="198"/>
      <c r="S28" s="235">
        <f t="shared" ref="S28:S37" si="25">F28*M28</f>
        <v>0</v>
      </c>
      <c r="T28" s="235">
        <f t="shared" ref="T28:T37" si="26">G28*N28</f>
        <v>0</v>
      </c>
      <c r="U28" s="247">
        <f t="shared" ref="U28:U37" si="27">H28*O28</f>
        <v>0</v>
      </c>
    </row>
    <row r="29" spans="2:21" s="32" customFormat="1" ht="30" customHeight="1" x14ac:dyDescent="0.25">
      <c r="B29" s="178" t="s">
        <v>76</v>
      </c>
      <c r="C29" s="181" t="s">
        <v>38</v>
      </c>
      <c r="D29" s="529" t="s">
        <v>534</v>
      </c>
      <c r="E29" s="530"/>
      <c r="F29" s="308"/>
      <c r="G29" s="309"/>
      <c r="H29" s="309"/>
      <c r="I29" s="285"/>
      <c r="J29" s="227"/>
      <c r="K29" s="227"/>
      <c r="L29" s="98" t="s">
        <v>403</v>
      </c>
      <c r="M29" s="210"/>
      <c r="N29" s="210"/>
      <c r="O29" s="210"/>
      <c r="P29" s="198"/>
      <c r="Q29" s="198"/>
      <c r="R29" s="198"/>
      <c r="S29" s="235">
        <f t="shared" si="25"/>
        <v>0</v>
      </c>
      <c r="T29" s="235">
        <f t="shared" si="26"/>
        <v>0</v>
      </c>
      <c r="U29" s="247">
        <f t="shared" si="27"/>
        <v>0</v>
      </c>
    </row>
    <row r="30" spans="2:21" s="32" customFormat="1" ht="30" customHeight="1" x14ac:dyDescent="0.25">
      <c r="B30" s="178" t="s">
        <v>79</v>
      </c>
      <c r="C30" s="181" t="s">
        <v>40</v>
      </c>
      <c r="D30" s="529" t="s">
        <v>535</v>
      </c>
      <c r="E30" s="530"/>
      <c r="F30" s="308"/>
      <c r="G30" s="309"/>
      <c r="H30" s="309"/>
      <c r="I30" s="285"/>
      <c r="J30" s="227"/>
      <c r="K30" s="227"/>
      <c r="L30" s="98" t="s">
        <v>403</v>
      </c>
      <c r="M30" s="210"/>
      <c r="N30" s="210"/>
      <c r="O30" s="210"/>
      <c r="P30" s="198"/>
      <c r="Q30" s="198"/>
      <c r="R30" s="198"/>
      <c r="S30" s="235">
        <f t="shared" si="25"/>
        <v>0</v>
      </c>
      <c r="T30" s="235">
        <f t="shared" si="26"/>
        <v>0</v>
      </c>
      <c r="U30" s="247">
        <f t="shared" si="27"/>
        <v>0</v>
      </c>
    </row>
    <row r="31" spans="2:21" s="32" customFormat="1" ht="30" customHeight="1" x14ac:dyDescent="0.25">
      <c r="B31" s="178" t="s">
        <v>83</v>
      </c>
      <c r="C31" s="181" t="s">
        <v>43</v>
      </c>
      <c r="D31" s="529" t="s">
        <v>536</v>
      </c>
      <c r="E31" s="530"/>
      <c r="F31" s="308"/>
      <c r="G31" s="309"/>
      <c r="H31" s="309"/>
      <c r="I31" s="285"/>
      <c r="J31" s="227"/>
      <c r="K31" s="227"/>
      <c r="L31" s="98" t="s">
        <v>406</v>
      </c>
      <c r="M31" s="210"/>
      <c r="N31" s="210"/>
      <c r="O31" s="210"/>
      <c r="P31" s="198"/>
      <c r="Q31" s="198"/>
      <c r="R31" s="198"/>
      <c r="S31" s="235">
        <f t="shared" si="25"/>
        <v>0</v>
      </c>
      <c r="T31" s="235">
        <f t="shared" si="26"/>
        <v>0</v>
      </c>
      <c r="U31" s="247">
        <f t="shared" si="27"/>
        <v>0</v>
      </c>
    </row>
    <row r="32" spans="2:21" s="32" customFormat="1" ht="30" customHeight="1" x14ac:dyDescent="0.25">
      <c r="B32" s="178" t="s">
        <v>84</v>
      </c>
      <c r="C32" s="181" t="s">
        <v>242</v>
      </c>
      <c r="D32" s="529" t="s">
        <v>537</v>
      </c>
      <c r="E32" s="530"/>
      <c r="F32" s="308"/>
      <c r="G32" s="309"/>
      <c r="H32" s="309"/>
      <c r="I32" s="285"/>
      <c r="J32" s="227"/>
      <c r="K32" s="227"/>
      <c r="L32" s="98" t="s">
        <v>403</v>
      </c>
      <c r="M32" s="210"/>
      <c r="N32" s="210"/>
      <c r="O32" s="210"/>
      <c r="P32" s="198"/>
      <c r="Q32" s="198"/>
      <c r="R32" s="198"/>
      <c r="S32" s="235">
        <f t="shared" si="25"/>
        <v>0</v>
      </c>
      <c r="T32" s="235">
        <f t="shared" si="26"/>
        <v>0</v>
      </c>
      <c r="U32" s="247">
        <f t="shared" si="27"/>
        <v>0</v>
      </c>
    </row>
    <row r="33" spans="2:21" s="32" customFormat="1" ht="30" customHeight="1" x14ac:dyDescent="0.25">
      <c r="B33" s="178" t="s">
        <v>85</v>
      </c>
      <c r="C33" s="181" t="s">
        <v>432</v>
      </c>
      <c r="D33" s="529" t="s">
        <v>538</v>
      </c>
      <c r="E33" s="530"/>
      <c r="F33" s="308"/>
      <c r="G33" s="309"/>
      <c r="H33" s="309"/>
      <c r="I33" s="285"/>
      <c r="J33" s="227"/>
      <c r="K33" s="227"/>
      <c r="L33" s="98" t="s">
        <v>403</v>
      </c>
      <c r="M33" s="210"/>
      <c r="N33" s="210"/>
      <c r="O33" s="210"/>
      <c r="P33" s="198"/>
      <c r="Q33" s="198"/>
      <c r="R33" s="198"/>
      <c r="S33" s="235">
        <f t="shared" si="25"/>
        <v>0</v>
      </c>
      <c r="T33" s="235">
        <f t="shared" si="26"/>
        <v>0</v>
      </c>
      <c r="U33" s="247">
        <f t="shared" si="27"/>
        <v>0</v>
      </c>
    </row>
    <row r="34" spans="2:21" s="32" customFormat="1" ht="30" customHeight="1" x14ac:dyDescent="0.25">
      <c r="B34" s="178" t="s">
        <v>90</v>
      </c>
      <c r="C34" s="181" t="s">
        <v>539</v>
      </c>
      <c r="D34" s="529" t="s">
        <v>540</v>
      </c>
      <c r="E34" s="530"/>
      <c r="F34" s="308"/>
      <c r="G34" s="309"/>
      <c r="H34" s="309"/>
      <c r="I34" s="285"/>
      <c r="J34" s="227"/>
      <c r="K34" s="227"/>
      <c r="L34" s="98" t="s">
        <v>403</v>
      </c>
      <c r="M34" s="210"/>
      <c r="N34" s="210"/>
      <c r="O34" s="210"/>
      <c r="P34" s="198"/>
      <c r="Q34" s="198"/>
      <c r="R34" s="198"/>
      <c r="S34" s="235">
        <f t="shared" si="25"/>
        <v>0</v>
      </c>
      <c r="T34" s="235">
        <f t="shared" si="26"/>
        <v>0</v>
      </c>
      <c r="U34" s="247">
        <f t="shared" si="27"/>
        <v>0</v>
      </c>
    </row>
    <row r="35" spans="2:21" s="99" customFormat="1" ht="30" customHeight="1" x14ac:dyDescent="0.25">
      <c r="B35" s="178" t="s">
        <v>91</v>
      </c>
      <c r="C35" s="181" t="s">
        <v>541</v>
      </c>
      <c r="D35" s="529" t="s">
        <v>542</v>
      </c>
      <c r="E35" s="530"/>
      <c r="F35" s="308"/>
      <c r="G35" s="309"/>
      <c r="H35" s="309"/>
      <c r="I35" s="286"/>
      <c r="J35" s="230"/>
      <c r="K35" s="230"/>
      <c r="L35" s="98" t="s">
        <v>403</v>
      </c>
      <c r="M35" s="210"/>
      <c r="N35" s="210"/>
      <c r="O35" s="210"/>
      <c r="P35" s="200"/>
      <c r="Q35" s="200"/>
      <c r="R35" s="200"/>
      <c r="S35" s="235">
        <f t="shared" ref="S35" si="28">F35*M35</f>
        <v>0</v>
      </c>
      <c r="T35" s="235">
        <f t="shared" ref="T35" si="29">G35*N35</f>
        <v>0</v>
      </c>
      <c r="U35" s="247">
        <f t="shared" ref="U35" si="30">H35*O35</f>
        <v>0</v>
      </c>
    </row>
    <row r="36" spans="2:21" s="32" customFormat="1" ht="44.25" customHeight="1" x14ac:dyDescent="0.25">
      <c r="B36" s="178" t="s">
        <v>93</v>
      </c>
      <c r="C36" s="181" t="s">
        <v>543</v>
      </c>
      <c r="D36" s="523" t="s">
        <v>772</v>
      </c>
      <c r="E36" s="524"/>
      <c r="F36" s="308"/>
      <c r="G36" s="309"/>
      <c r="H36" s="309"/>
      <c r="I36" s="285"/>
      <c r="J36" s="227"/>
      <c r="K36" s="227"/>
      <c r="L36" s="98"/>
      <c r="M36" s="210"/>
      <c r="N36" s="210"/>
      <c r="O36" s="210"/>
      <c r="P36" s="198"/>
      <c r="Q36" s="198"/>
      <c r="R36" s="198"/>
      <c r="S36" s="235">
        <f t="shared" si="25"/>
        <v>0</v>
      </c>
      <c r="T36" s="235">
        <f t="shared" si="26"/>
        <v>0</v>
      </c>
      <c r="U36" s="247">
        <f t="shared" si="27"/>
        <v>0</v>
      </c>
    </row>
    <row r="37" spans="2:21" s="32" customFormat="1" ht="30" customHeight="1" x14ac:dyDescent="0.25">
      <c r="B37" s="182" t="s">
        <v>96</v>
      </c>
      <c r="C37" s="183" t="s">
        <v>544</v>
      </c>
      <c r="D37" s="529" t="s">
        <v>545</v>
      </c>
      <c r="E37" s="530"/>
      <c r="F37" s="310"/>
      <c r="G37" s="311"/>
      <c r="H37" s="311"/>
      <c r="I37" s="287"/>
      <c r="J37" s="233"/>
      <c r="K37" s="233"/>
      <c r="L37" s="98" t="s">
        <v>403</v>
      </c>
      <c r="M37" s="210"/>
      <c r="N37" s="210"/>
      <c r="O37" s="210"/>
      <c r="P37" s="198"/>
      <c r="Q37" s="198"/>
      <c r="R37" s="198"/>
      <c r="S37" s="235">
        <f t="shared" si="25"/>
        <v>0</v>
      </c>
      <c r="T37" s="235">
        <f t="shared" si="26"/>
        <v>0</v>
      </c>
      <c r="U37" s="247">
        <f t="shared" si="27"/>
        <v>0</v>
      </c>
    </row>
    <row r="38" spans="2:21" s="32" customFormat="1" ht="30" customHeight="1" x14ac:dyDescent="0.25">
      <c r="B38" s="184" t="s">
        <v>99</v>
      </c>
      <c r="C38" s="397" t="s">
        <v>45</v>
      </c>
      <c r="D38" s="527" t="s">
        <v>546</v>
      </c>
      <c r="E38" s="528"/>
      <c r="F38" s="235">
        <f>F39+F47+F48</f>
        <v>0</v>
      </c>
      <c r="G38" s="235">
        <f t="shared" ref="G38" si="31">G39+G47+G48</f>
        <v>0</v>
      </c>
      <c r="H38" s="235">
        <f t="shared" ref="H38" si="32">H39+H47+H48</f>
        <v>0</v>
      </c>
      <c r="I38" s="288"/>
      <c r="J38" s="234"/>
      <c r="K38" s="234"/>
      <c r="L38" s="188"/>
      <c r="M38" s="199"/>
      <c r="N38" s="199"/>
      <c r="O38" s="199"/>
      <c r="P38" s="199"/>
      <c r="Q38" s="199"/>
      <c r="R38" s="199"/>
      <c r="S38" s="235">
        <f>S39+S48</f>
        <v>0</v>
      </c>
      <c r="T38" s="235">
        <f>T39+T48</f>
        <v>0</v>
      </c>
      <c r="U38" s="247">
        <f>U39+U48</f>
        <v>0</v>
      </c>
    </row>
    <row r="39" spans="2:21" s="32" customFormat="1" ht="30" customHeight="1" x14ac:dyDescent="0.25">
      <c r="B39" s="185" t="s">
        <v>102</v>
      </c>
      <c r="C39" s="186" t="s">
        <v>47</v>
      </c>
      <c r="D39" s="529" t="s">
        <v>547</v>
      </c>
      <c r="E39" s="530"/>
      <c r="F39" s="235">
        <f>SUM(F40:F46)</f>
        <v>0</v>
      </c>
      <c r="G39" s="235">
        <f t="shared" ref="G39:H39" si="33">SUM(G40:G46)</f>
        <v>0</v>
      </c>
      <c r="H39" s="235">
        <f t="shared" si="33"/>
        <v>0</v>
      </c>
      <c r="I39" s="289">
        <f t="shared" ref="I39" si="34">SUM(I40:I46)</f>
        <v>0</v>
      </c>
      <c r="J39" s="235">
        <f t="shared" ref="J39" si="35">SUM(J40:J46)</f>
        <v>0</v>
      </c>
      <c r="K39" s="235">
        <f t="shared" ref="K39" si="36">SUM(K40:K46)</f>
        <v>0</v>
      </c>
      <c r="L39" s="189"/>
      <c r="M39" s="199"/>
      <c r="N39" s="199"/>
      <c r="O39" s="199"/>
      <c r="P39" s="201">
        <f t="shared" ref="P39" si="37">SUM(P40:P46)</f>
        <v>0</v>
      </c>
      <c r="Q39" s="201">
        <f t="shared" ref="Q39" si="38">SUM(Q40:Q46)</f>
        <v>0</v>
      </c>
      <c r="R39" s="201">
        <f t="shared" ref="R39" si="39">SUM(R40:R46)</f>
        <v>0</v>
      </c>
      <c r="S39" s="235">
        <f t="shared" ref="S39" si="40">SUM(S40:S46)</f>
        <v>0</v>
      </c>
      <c r="T39" s="235">
        <f t="shared" ref="T39" si="41">SUM(T40:T46)</f>
        <v>0</v>
      </c>
      <c r="U39" s="247">
        <f t="shared" ref="U39" si="42">SUM(U40:U46)</f>
        <v>0</v>
      </c>
    </row>
    <row r="40" spans="2:21" s="32" customFormat="1" ht="30" customHeight="1" x14ac:dyDescent="0.25">
      <c r="B40" s="185" t="s">
        <v>104</v>
      </c>
      <c r="C40" s="186" t="s">
        <v>50</v>
      </c>
      <c r="D40" s="525" t="s">
        <v>548</v>
      </c>
      <c r="E40" s="526"/>
      <c r="F40" s="236"/>
      <c r="G40" s="237"/>
      <c r="H40" s="237"/>
      <c r="I40" s="290"/>
      <c r="J40" s="232"/>
      <c r="K40" s="232"/>
      <c r="L40" s="101" t="s">
        <v>403</v>
      </c>
      <c r="M40" s="211"/>
      <c r="N40" s="211"/>
      <c r="O40" s="211"/>
      <c r="P40" s="202">
        <f>I40*M40</f>
        <v>0</v>
      </c>
      <c r="Q40" s="202">
        <f t="shared" ref="Q40:R46" si="43">J40*N40</f>
        <v>0</v>
      </c>
      <c r="R40" s="202">
        <f t="shared" si="43"/>
        <v>0</v>
      </c>
      <c r="S40" s="244">
        <f>IF(F40-P40&lt;0,0,F40-P40)</f>
        <v>0</v>
      </c>
      <c r="T40" s="244">
        <f t="shared" ref="T40:U40" si="44">IF(G40-Q40&lt;0,0,G40-Q40)</f>
        <v>0</v>
      </c>
      <c r="U40" s="245">
        <f t="shared" si="44"/>
        <v>0</v>
      </c>
    </row>
    <row r="41" spans="2:21" s="32" customFormat="1" ht="30" customHeight="1" x14ac:dyDescent="0.25">
      <c r="B41" s="185" t="s">
        <v>105</v>
      </c>
      <c r="C41" s="186" t="s">
        <v>52</v>
      </c>
      <c r="D41" s="525" t="s">
        <v>424</v>
      </c>
      <c r="E41" s="526"/>
      <c r="F41" s="236"/>
      <c r="G41" s="237"/>
      <c r="H41" s="237"/>
      <c r="I41" s="290"/>
      <c r="J41" s="232"/>
      <c r="K41" s="232"/>
      <c r="L41" s="101" t="s">
        <v>460</v>
      </c>
      <c r="M41" s="211"/>
      <c r="N41" s="211"/>
      <c r="O41" s="211"/>
      <c r="P41" s="202">
        <f t="shared" ref="P41:P46" si="45">I41*M41</f>
        <v>0</v>
      </c>
      <c r="Q41" s="202">
        <f t="shared" si="43"/>
        <v>0</v>
      </c>
      <c r="R41" s="202">
        <f t="shared" si="43"/>
        <v>0</v>
      </c>
      <c r="S41" s="244">
        <f t="shared" ref="S41:S46" si="46">IF(F41-P41&lt;0,0,F41-P41)</f>
        <v>0</v>
      </c>
      <c r="T41" s="244">
        <f t="shared" ref="T41:T46" si="47">IF(G41-Q41&lt;0,0,G41-Q41)</f>
        <v>0</v>
      </c>
      <c r="U41" s="245">
        <f t="shared" ref="U41:U46" si="48">IF(H41-R41&lt;0,0,H41-R41)</f>
        <v>0</v>
      </c>
    </row>
    <row r="42" spans="2:21" s="32" customFormat="1" ht="30" customHeight="1" x14ac:dyDescent="0.25">
      <c r="B42" s="185" t="s">
        <v>110</v>
      </c>
      <c r="C42" s="186" t="s">
        <v>291</v>
      </c>
      <c r="D42" s="525" t="s">
        <v>328</v>
      </c>
      <c r="E42" s="526"/>
      <c r="F42" s="236"/>
      <c r="G42" s="237"/>
      <c r="H42" s="237"/>
      <c r="I42" s="290"/>
      <c r="J42" s="232"/>
      <c r="K42" s="232"/>
      <c r="L42" s="101" t="s">
        <v>461</v>
      </c>
      <c r="M42" s="211"/>
      <c r="N42" s="211"/>
      <c r="O42" s="211"/>
      <c r="P42" s="202">
        <f t="shared" si="45"/>
        <v>0</v>
      </c>
      <c r="Q42" s="202">
        <f t="shared" si="43"/>
        <v>0</v>
      </c>
      <c r="R42" s="202">
        <f t="shared" si="43"/>
        <v>0</v>
      </c>
      <c r="S42" s="244">
        <f t="shared" si="46"/>
        <v>0</v>
      </c>
      <c r="T42" s="244">
        <f t="shared" si="47"/>
        <v>0</v>
      </c>
      <c r="U42" s="245">
        <f t="shared" si="48"/>
        <v>0</v>
      </c>
    </row>
    <row r="43" spans="2:21" s="32" customFormat="1" ht="30" customHeight="1" x14ac:dyDescent="0.25">
      <c r="B43" s="185" t="s">
        <v>112</v>
      </c>
      <c r="C43" s="186" t="s">
        <v>292</v>
      </c>
      <c r="D43" s="525" t="s">
        <v>549</v>
      </c>
      <c r="E43" s="526"/>
      <c r="F43" s="236"/>
      <c r="G43" s="237"/>
      <c r="H43" s="237"/>
      <c r="I43" s="290"/>
      <c r="J43" s="232"/>
      <c r="K43" s="232"/>
      <c r="L43" s="101" t="s">
        <v>462</v>
      </c>
      <c r="M43" s="211"/>
      <c r="N43" s="211"/>
      <c r="O43" s="211"/>
      <c r="P43" s="202">
        <f t="shared" si="45"/>
        <v>0</v>
      </c>
      <c r="Q43" s="202">
        <f t="shared" si="43"/>
        <v>0</v>
      </c>
      <c r="R43" s="202">
        <f t="shared" si="43"/>
        <v>0</v>
      </c>
      <c r="S43" s="244">
        <f t="shared" si="46"/>
        <v>0</v>
      </c>
      <c r="T43" s="244">
        <f t="shared" si="47"/>
        <v>0</v>
      </c>
      <c r="U43" s="245">
        <f t="shared" si="48"/>
        <v>0</v>
      </c>
    </row>
    <row r="44" spans="2:21" s="99" customFormat="1" ht="30" customHeight="1" x14ac:dyDescent="0.25">
      <c r="B44" s="185" t="s">
        <v>115</v>
      </c>
      <c r="C44" s="186" t="s">
        <v>294</v>
      </c>
      <c r="D44" s="525" t="s">
        <v>550</v>
      </c>
      <c r="E44" s="526"/>
      <c r="F44" s="236"/>
      <c r="G44" s="237"/>
      <c r="H44" s="237"/>
      <c r="I44" s="290"/>
      <c r="J44" s="232"/>
      <c r="K44" s="232"/>
      <c r="L44" s="101" t="s">
        <v>463</v>
      </c>
      <c r="M44" s="211"/>
      <c r="N44" s="211"/>
      <c r="O44" s="211"/>
      <c r="P44" s="202">
        <f t="shared" si="45"/>
        <v>0</v>
      </c>
      <c r="Q44" s="202">
        <f t="shared" si="43"/>
        <v>0</v>
      </c>
      <c r="R44" s="202">
        <f t="shared" si="43"/>
        <v>0</v>
      </c>
      <c r="S44" s="244">
        <f t="shared" si="46"/>
        <v>0</v>
      </c>
      <c r="T44" s="244">
        <f t="shared" si="47"/>
        <v>0</v>
      </c>
      <c r="U44" s="245">
        <f t="shared" si="48"/>
        <v>0</v>
      </c>
    </row>
    <row r="45" spans="2:21" s="32" customFormat="1" ht="30" customHeight="1" x14ac:dyDescent="0.25">
      <c r="B45" s="185" t="s">
        <v>117</v>
      </c>
      <c r="C45" s="186" t="s">
        <v>296</v>
      </c>
      <c r="D45" s="525" t="s">
        <v>551</v>
      </c>
      <c r="E45" s="526"/>
      <c r="F45" s="236"/>
      <c r="G45" s="237"/>
      <c r="H45" s="237"/>
      <c r="I45" s="290"/>
      <c r="J45" s="232"/>
      <c r="K45" s="232"/>
      <c r="L45" s="101" t="s">
        <v>464</v>
      </c>
      <c r="M45" s="211"/>
      <c r="N45" s="211"/>
      <c r="O45" s="211"/>
      <c r="P45" s="202">
        <f t="shared" si="45"/>
        <v>0</v>
      </c>
      <c r="Q45" s="202">
        <f t="shared" si="43"/>
        <v>0</v>
      </c>
      <c r="R45" s="202">
        <f t="shared" si="43"/>
        <v>0</v>
      </c>
      <c r="S45" s="244">
        <f t="shared" si="46"/>
        <v>0</v>
      </c>
      <c r="T45" s="244">
        <f t="shared" si="47"/>
        <v>0</v>
      </c>
      <c r="U45" s="245">
        <f t="shared" si="48"/>
        <v>0</v>
      </c>
    </row>
    <row r="46" spans="2:21" s="32" customFormat="1" ht="30" customHeight="1" x14ac:dyDescent="0.25">
      <c r="B46" s="185" t="s">
        <v>119</v>
      </c>
      <c r="C46" s="186" t="s">
        <v>490</v>
      </c>
      <c r="D46" s="525" t="s">
        <v>552</v>
      </c>
      <c r="E46" s="526"/>
      <c r="F46" s="236"/>
      <c r="G46" s="237"/>
      <c r="H46" s="237"/>
      <c r="I46" s="290"/>
      <c r="J46" s="232"/>
      <c r="K46" s="232"/>
      <c r="L46" s="194" t="s">
        <v>402</v>
      </c>
      <c r="M46" s="211"/>
      <c r="N46" s="211"/>
      <c r="O46" s="211"/>
      <c r="P46" s="203">
        <f t="shared" si="45"/>
        <v>0</v>
      </c>
      <c r="Q46" s="203">
        <f t="shared" si="43"/>
        <v>0</v>
      </c>
      <c r="R46" s="203">
        <f t="shared" si="43"/>
        <v>0</v>
      </c>
      <c r="S46" s="248">
        <f t="shared" si="46"/>
        <v>0</v>
      </c>
      <c r="T46" s="248">
        <f t="shared" si="47"/>
        <v>0</v>
      </c>
      <c r="U46" s="249">
        <f t="shared" si="48"/>
        <v>0</v>
      </c>
    </row>
    <row r="47" spans="2:21" s="32" customFormat="1" ht="30" customHeight="1" x14ac:dyDescent="0.25">
      <c r="B47" s="185" t="s">
        <v>120</v>
      </c>
      <c r="C47" s="186" t="s">
        <v>53</v>
      </c>
      <c r="D47" s="529" t="s">
        <v>329</v>
      </c>
      <c r="E47" s="530"/>
      <c r="F47" s="238"/>
      <c r="G47" s="239"/>
      <c r="H47" s="239"/>
      <c r="I47" s="440"/>
      <c r="J47" s="398"/>
      <c r="K47" s="398"/>
      <c r="L47" s="195"/>
      <c r="M47" s="441"/>
      <c r="N47" s="441"/>
      <c r="O47" s="441"/>
      <c r="P47" s="441"/>
      <c r="Q47" s="441"/>
      <c r="R47" s="441"/>
      <c r="S47" s="398"/>
      <c r="T47" s="398"/>
      <c r="U47" s="399"/>
    </row>
    <row r="48" spans="2:21" s="32" customFormat="1" ht="30" customHeight="1" x14ac:dyDescent="0.25">
      <c r="B48" s="185" t="s">
        <v>121</v>
      </c>
      <c r="C48" s="186" t="s">
        <v>59</v>
      </c>
      <c r="D48" s="529" t="s">
        <v>554</v>
      </c>
      <c r="E48" s="530"/>
      <c r="F48" s="240">
        <f>SUM(F49:F51)</f>
        <v>0</v>
      </c>
      <c r="G48" s="240">
        <f t="shared" ref="G48:H48" si="49">SUM(G49:G51)</f>
        <v>0</v>
      </c>
      <c r="H48" s="240">
        <f t="shared" si="49"/>
        <v>0</v>
      </c>
      <c r="I48" s="288"/>
      <c r="J48" s="234"/>
      <c r="K48" s="234"/>
      <c r="L48" s="188"/>
      <c r="M48" s="204"/>
      <c r="N48" s="204"/>
      <c r="O48" s="204"/>
      <c r="P48" s="204"/>
      <c r="Q48" s="204"/>
      <c r="R48" s="204"/>
      <c r="S48" s="240">
        <f t="shared" ref="S48:U48" si="50">SUM(S49:S51)</f>
        <v>0</v>
      </c>
      <c r="T48" s="240">
        <f t="shared" si="50"/>
        <v>0</v>
      </c>
      <c r="U48" s="250">
        <f t="shared" si="50"/>
        <v>0</v>
      </c>
    </row>
    <row r="49" spans="2:21" s="32" customFormat="1" ht="30" customHeight="1" x14ac:dyDescent="0.25">
      <c r="B49" s="185" t="s">
        <v>122</v>
      </c>
      <c r="C49" s="186" t="s">
        <v>802</v>
      </c>
      <c r="D49" s="525" t="s">
        <v>330</v>
      </c>
      <c r="E49" s="526"/>
      <c r="F49" s="231"/>
      <c r="G49" s="232"/>
      <c r="H49" s="232"/>
      <c r="I49" s="287"/>
      <c r="J49" s="233"/>
      <c r="K49" s="233"/>
      <c r="L49" s="101" t="s">
        <v>402</v>
      </c>
      <c r="M49" s="211"/>
      <c r="N49" s="211"/>
      <c r="O49" s="211"/>
      <c r="P49" s="205"/>
      <c r="Q49" s="205"/>
      <c r="R49" s="205"/>
      <c r="S49" s="244">
        <f>F49*M49</f>
        <v>0</v>
      </c>
      <c r="T49" s="244">
        <f t="shared" ref="T49:U49" si="51">G49*N49</f>
        <v>0</v>
      </c>
      <c r="U49" s="245">
        <f t="shared" si="51"/>
        <v>0</v>
      </c>
    </row>
    <row r="50" spans="2:21" s="32" customFormat="1" ht="30" customHeight="1" x14ac:dyDescent="0.25">
      <c r="B50" s="185" t="s">
        <v>123</v>
      </c>
      <c r="C50" s="186" t="s">
        <v>803</v>
      </c>
      <c r="D50" s="525" t="s">
        <v>331</v>
      </c>
      <c r="E50" s="526"/>
      <c r="F50" s="231"/>
      <c r="G50" s="232"/>
      <c r="H50" s="232"/>
      <c r="I50" s="287"/>
      <c r="J50" s="233"/>
      <c r="K50" s="233"/>
      <c r="L50" s="101" t="s">
        <v>403</v>
      </c>
      <c r="M50" s="211"/>
      <c r="N50" s="211"/>
      <c r="O50" s="211"/>
      <c r="P50" s="205"/>
      <c r="Q50" s="205"/>
      <c r="R50" s="205"/>
      <c r="S50" s="244">
        <f t="shared" ref="S50:S51" si="52">F50*M50</f>
        <v>0</v>
      </c>
      <c r="T50" s="244">
        <f t="shared" ref="T50:T51" si="53">G50*N50</f>
        <v>0</v>
      </c>
      <c r="U50" s="245">
        <f t="shared" ref="U50:U51" si="54">H50*O50</f>
        <v>0</v>
      </c>
    </row>
    <row r="51" spans="2:21" s="32" customFormat="1" ht="30" customHeight="1" x14ac:dyDescent="0.25">
      <c r="B51" s="185" t="s">
        <v>126</v>
      </c>
      <c r="C51" s="186" t="s">
        <v>804</v>
      </c>
      <c r="D51" s="541" t="s">
        <v>332</v>
      </c>
      <c r="E51" s="542"/>
      <c r="F51" s="231"/>
      <c r="G51" s="232"/>
      <c r="H51" s="232"/>
      <c r="I51" s="287"/>
      <c r="J51" s="227"/>
      <c r="K51" s="227"/>
      <c r="L51" s="101" t="s">
        <v>403</v>
      </c>
      <c r="M51" s="212"/>
      <c r="N51" s="212"/>
      <c r="O51" s="212"/>
      <c r="P51" s="199"/>
      <c r="Q51" s="199"/>
      <c r="R51" s="199"/>
      <c r="S51" s="244">
        <f t="shared" si="52"/>
        <v>0</v>
      </c>
      <c r="T51" s="244">
        <f t="shared" si="53"/>
        <v>0</v>
      </c>
      <c r="U51" s="245">
        <f t="shared" si="54"/>
        <v>0</v>
      </c>
    </row>
    <row r="52" spans="2:21" s="32" customFormat="1" ht="30" customHeight="1" x14ac:dyDescent="0.25">
      <c r="B52" s="185" t="s">
        <v>127</v>
      </c>
      <c r="C52" s="186" t="s">
        <v>63</v>
      </c>
      <c r="D52" s="543" t="s">
        <v>555</v>
      </c>
      <c r="E52" s="544"/>
      <c r="F52" s="241"/>
      <c r="G52" s="227"/>
      <c r="H52" s="227"/>
      <c r="I52" s="285"/>
      <c r="J52" s="227"/>
      <c r="K52" s="227"/>
      <c r="L52" s="189"/>
      <c r="M52" s="199"/>
      <c r="N52" s="199"/>
      <c r="O52" s="199"/>
      <c r="P52" s="199"/>
      <c r="Q52" s="205"/>
      <c r="R52" s="205"/>
      <c r="S52" s="235">
        <f>'75'!J10</f>
        <v>0</v>
      </c>
      <c r="T52" s="235">
        <f>'75'!K10</f>
        <v>0</v>
      </c>
      <c r="U52" s="247">
        <f>'75'!L10</f>
        <v>0</v>
      </c>
    </row>
    <row r="53" spans="2:21" s="99" customFormat="1" ht="39.75" customHeight="1" x14ac:dyDescent="0.25">
      <c r="B53" s="185" t="s">
        <v>128</v>
      </c>
      <c r="C53" s="186" t="s">
        <v>74</v>
      </c>
      <c r="D53" s="527" t="s">
        <v>805</v>
      </c>
      <c r="E53" s="528"/>
      <c r="F53" s="241"/>
      <c r="G53" s="227"/>
      <c r="H53" s="227"/>
      <c r="I53" s="285"/>
      <c r="J53" s="227"/>
      <c r="K53" s="227"/>
      <c r="L53" s="189"/>
      <c r="M53" s="199"/>
      <c r="N53" s="199"/>
      <c r="O53" s="199"/>
      <c r="P53" s="199"/>
      <c r="Q53" s="199"/>
      <c r="R53" s="199"/>
      <c r="S53" s="251"/>
      <c r="T53" s="251"/>
      <c r="U53" s="252"/>
    </row>
    <row r="54" spans="2:21" s="100" customFormat="1" ht="30" customHeight="1" x14ac:dyDescent="0.25">
      <c r="B54" s="184" t="s">
        <v>130</v>
      </c>
      <c r="C54" s="397" t="s">
        <v>107</v>
      </c>
      <c r="D54" s="527" t="s">
        <v>806</v>
      </c>
      <c r="E54" s="528"/>
      <c r="F54" s="242"/>
      <c r="G54" s="243"/>
      <c r="H54" s="243"/>
      <c r="I54" s="243"/>
      <c r="J54" s="243"/>
      <c r="K54" s="243"/>
      <c r="L54" s="193"/>
      <c r="M54" s="207"/>
      <c r="N54" s="207"/>
      <c r="O54" s="207"/>
      <c r="P54" s="206"/>
      <c r="Q54" s="207"/>
      <c r="R54" s="207"/>
      <c r="S54" s="253"/>
      <c r="T54" s="253"/>
      <c r="U54" s="254"/>
    </row>
    <row r="55" spans="2:21" s="32" customFormat="1" ht="30" customHeight="1" x14ac:dyDescent="0.25">
      <c r="B55" s="476" t="s">
        <v>333</v>
      </c>
      <c r="C55" s="477"/>
      <c r="D55" s="477"/>
      <c r="E55" s="477"/>
      <c r="F55" s="477"/>
      <c r="G55" s="477"/>
      <c r="H55" s="477"/>
      <c r="I55" s="477"/>
      <c r="J55" s="477"/>
      <c r="K55" s="477"/>
      <c r="L55" s="477"/>
      <c r="M55" s="477"/>
      <c r="N55" s="477"/>
      <c r="O55" s="477"/>
      <c r="P55" s="477"/>
      <c r="Q55" s="477"/>
      <c r="R55" s="477"/>
      <c r="S55" s="477"/>
      <c r="T55" s="477"/>
      <c r="U55" s="478"/>
    </row>
    <row r="56" spans="2:21" s="32" customFormat="1" ht="30" customHeight="1" x14ac:dyDescent="0.25">
      <c r="B56" s="182" t="s">
        <v>132</v>
      </c>
      <c r="C56" s="397" t="s">
        <v>260</v>
      </c>
      <c r="D56" s="539" t="s">
        <v>334</v>
      </c>
      <c r="E56" s="540"/>
      <c r="F56" s="312"/>
      <c r="G56" s="313"/>
      <c r="H56" s="313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04"/>
      <c r="T56" s="204"/>
      <c r="U56" s="215"/>
    </row>
    <row r="57" spans="2:21" s="32" customFormat="1" ht="30" customHeight="1" x14ac:dyDescent="0.25">
      <c r="B57" s="185" t="s">
        <v>133</v>
      </c>
      <c r="C57" s="186" t="s">
        <v>465</v>
      </c>
      <c r="D57" s="539" t="s">
        <v>400</v>
      </c>
      <c r="E57" s="540"/>
      <c r="F57" s="312"/>
      <c r="G57" s="313"/>
      <c r="H57" s="313"/>
      <c r="I57" s="205"/>
      <c r="J57" s="205"/>
      <c r="K57" s="205"/>
      <c r="L57" s="205"/>
      <c r="M57" s="211"/>
      <c r="N57" s="211"/>
      <c r="O57" s="211"/>
      <c r="P57" s="205"/>
      <c r="Q57" s="205"/>
      <c r="R57" s="205"/>
      <c r="S57" s="314"/>
      <c r="T57" s="314"/>
      <c r="U57" s="315"/>
    </row>
    <row r="58" spans="2:21" s="32" customFormat="1" ht="30" customHeight="1" x14ac:dyDescent="0.25">
      <c r="B58" s="185" t="s">
        <v>134</v>
      </c>
      <c r="C58" s="186" t="s">
        <v>466</v>
      </c>
      <c r="D58" s="539" t="s">
        <v>335</v>
      </c>
      <c r="E58" s="540"/>
      <c r="F58" s="235">
        <f>SUM(F59:F64)</f>
        <v>0</v>
      </c>
      <c r="G58" s="235">
        <f t="shared" ref="G58:H58" si="55">SUM(G59:G64)</f>
        <v>0</v>
      </c>
      <c r="H58" s="235">
        <f t="shared" si="55"/>
        <v>0</v>
      </c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1">
        <f>SUM(S59:S63)</f>
        <v>0</v>
      </c>
      <c r="T58" s="201">
        <f t="shared" ref="T58:U58" si="56">SUM(T59:T63)</f>
        <v>0</v>
      </c>
      <c r="U58" s="247">
        <f t="shared" si="56"/>
        <v>0</v>
      </c>
    </row>
    <row r="59" spans="2:21" s="32" customFormat="1" ht="30" customHeight="1" x14ac:dyDescent="0.25">
      <c r="B59" s="185" t="s">
        <v>135</v>
      </c>
      <c r="C59" s="186" t="s">
        <v>556</v>
      </c>
      <c r="D59" s="535" t="s">
        <v>773</v>
      </c>
      <c r="E59" s="536"/>
      <c r="F59" s="213"/>
      <c r="G59" s="211"/>
      <c r="H59" s="211"/>
      <c r="I59" s="205"/>
      <c r="J59" s="205"/>
      <c r="K59" s="205"/>
      <c r="L59" s="205"/>
      <c r="M59" s="211"/>
      <c r="N59" s="211"/>
      <c r="O59" s="211"/>
      <c r="P59" s="205"/>
      <c r="Q59" s="205"/>
      <c r="R59" s="205"/>
      <c r="S59" s="216"/>
      <c r="T59" s="216"/>
      <c r="U59" s="217"/>
    </row>
    <row r="60" spans="2:21" s="32" customFormat="1" ht="30" customHeight="1" x14ac:dyDescent="0.25">
      <c r="B60" s="185" t="s">
        <v>136</v>
      </c>
      <c r="C60" s="186" t="s">
        <v>557</v>
      </c>
      <c r="D60" s="535" t="s">
        <v>324</v>
      </c>
      <c r="E60" s="536"/>
      <c r="F60" s="213"/>
      <c r="G60" s="211"/>
      <c r="H60" s="211"/>
      <c r="I60" s="205"/>
      <c r="J60" s="205"/>
      <c r="K60" s="205"/>
      <c r="L60" s="205"/>
      <c r="M60" s="211"/>
      <c r="N60" s="211"/>
      <c r="O60" s="211"/>
      <c r="P60" s="205"/>
      <c r="Q60" s="205"/>
      <c r="R60" s="205"/>
      <c r="S60" s="212"/>
      <c r="T60" s="212"/>
      <c r="U60" s="218"/>
    </row>
    <row r="61" spans="2:21" s="32" customFormat="1" ht="30" customHeight="1" x14ac:dyDescent="0.25">
      <c r="B61" s="185" t="s">
        <v>137</v>
      </c>
      <c r="C61" s="186" t="s">
        <v>558</v>
      </c>
      <c r="D61" s="535" t="s">
        <v>559</v>
      </c>
      <c r="E61" s="536"/>
      <c r="F61" s="213"/>
      <c r="G61" s="211"/>
      <c r="H61" s="211"/>
      <c r="I61" s="211"/>
      <c r="J61" s="211"/>
      <c r="K61" s="211"/>
      <c r="L61" s="205"/>
      <c r="M61" s="211"/>
      <c r="N61" s="211"/>
      <c r="O61" s="211"/>
      <c r="P61" s="211"/>
      <c r="Q61" s="211"/>
      <c r="R61" s="211"/>
      <c r="S61" s="212"/>
      <c r="T61" s="212"/>
      <c r="U61" s="218"/>
    </row>
    <row r="62" spans="2:21" s="32" customFormat="1" ht="30" customHeight="1" x14ac:dyDescent="0.25">
      <c r="B62" s="185" t="s">
        <v>138</v>
      </c>
      <c r="C62" s="186" t="s">
        <v>560</v>
      </c>
      <c r="D62" s="535" t="s">
        <v>561</v>
      </c>
      <c r="E62" s="536"/>
      <c r="F62" s="213"/>
      <c r="G62" s="211"/>
      <c r="H62" s="211"/>
      <c r="I62" s="205"/>
      <c r="J62" s="205"/>
      <c r="K62" s="205"/>
      <c r="L62" s="205"/>
      <c r="M62" s="211"/>
      <c r="N62" s="211"/>
      <c r="O62" s="211"/>
      <c r="P62" s="205"/>
      <c r="Q62" s="205"/>
      <c r="R62" s="205"/>
      <c r="S62" s="212"/>
      <c r="T62" s="212"/>
      <c r="U62" s="218"/>
    </row>
    <row r="63" spans="2:21" s="32" customFormat="1" ht="30" customHeight="1" x14ac:dyDescent="0.25">
      <c r="B63" s="185" t="s">
        <v>141</v>
      </c>
      <c r="C63" s="186" t="s">
        <v>562</v>
      </c>
      <c r="D63" s="535" t="s">
        <v>563</v>
      </c>
      <c r="E63" s="536"/>
      <c r="F63" s="213"/>
      <c r="G63" s="211"/>
      <c r="H63" s="211"/>
      <c r="I63" s="205"/>
      <c r="J63" s="205"/>
      <c r="K63" s="205"/>
      <c r="L63" s="205"/>
      <c r="M63" s="211"/>
      <c r="N63" s="211"/>
      <c r="O63" s="211"/>
      <c r="P63" s="205"/>
      <c r="Q63" s="205"/>
      <c r="R63" s="205"/>
      <c r="S63" s="212"/>
      <c r="T63" s="212"/>
      <c r="U63" s="218"/>
    </row>
    <row r="64" spans="2:21" s="32" customFormat="1" ht="30" customHeight="1" thickBot="1" x14ac:dyDescent="0.3">
      <c r="B64" s="187" t="s">
        <v>144</v>
      </c>
      <c r="C64" s="396" t="s">
        <v>564</v>
      </c>
      <c r="D64" s="537" t="s">
        <v>774</v>
      </c>
      <c r="E64" s="538"/>
      <c r="F64" s="219"/>
      <c r="G64" s="220"/>
      <c r="H64" s="220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2"/>
    </row>
    <row r="65" spans="2:21" s="32" customFormat="1" ht="45" customHeight="1" x14ac:dyDescent="0.25">
      <c r="B65" s="45"/>
      <c r="C65" s="46"/>
      <c r="D65" s="47"/>
      <c r="E65" s="48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</sheetData>
  <mergeCells count="89">
    <mergeCell ref="D53:E53"/>
    <mergeCell ref="D51:E51"/>
    <mergeCell ref="D52:E52"/>
    <mergeCell ref="D54:E54"/>
    <mergeCell ref="D49:E49"/>
    <mergeCell ref="D43:E43"/>
    <mergeCell ref="D45:E45"/>
    <mergeCell ref="D46:E46"/>
    <mergeCell ref="D47:E47"/>
    <mergeCell ref="D48:E48"/>
    <mergeCell ref="D44:E44"/>
    <mergeCell ref="D63:E63"/>
    <mergeCell ref="D64:E64"/>
    <mergeCell ref="D56:E56"/>
    <mergeCell ref="D57:E57"/>
    <mergeCell ref="D58:E58"/>
    <mergeCell ref="D59:E59"/>
    <mergeCell ref="D60:E60"/>
    <mergeCell ref="D61:E61"/>
    <mergeCell ref="D62:E62"/>
    <mergeCell ref="D41:E41"/>
    <mergeCell ref="D29:E29"/>
    <mergeCell ref="D30:E30"/>
    <mergeCell ref="D31:E31"/>
    <mergeCell ref="D37:E37"/>
    <mergeCell ref="D38:E38"/>
    <mergeCell ref="D39:E39"/>
    <mergeCell ref="D40:E40"/>
    <mergeCell ref="D33:E33"/>
    <mergeCell ref="D34:E34"/>
    <mergeCell ref="D36:E36"/>
    <mergeCell ref="D35:E35"/>
    <mergeCell ref="D42:E42"/>
    <mergeCell ref="D50:E50"/>
    <mergeCell ref="D13:E13"/>
    <mergeCell ref="D32:E32"/>
    <mergeCell ref="D26:E26"/>
    <mergeCell ref="D27:E27"/>
    <mergeCell ref="D23:E23"/>
    <mergeCell ref="D24:E24"/>
    <mergeCell ref="D25:E25"/>
    <mergeCell ref="D21:E21"/>
    <mergeCell ref="D22:E22"/>
    <mergeCell ref="D16:E16"/>
    <mergeCell ref="D20:E20"/>
    <mergeCell ref="D19:E19"/>
    <mergeCell ref="D18:E18"/>
    <mergeCell ref="D17:E17"/>
    <mergeCell ref="D28:E28"/>
    <mergeCell ref="D15:E15"/>
    <mergeCell ref="D12:E12"/>
    <mergeCell ref="I10:I11"/>
    <mergeCell ref="J10:J11"/>
    <mergeCell ref="D14:E14"/>
    <mergeCell ref="K10:K11"/>
    <mergeCell ref="L10:L11"/>
    <mergeCell ref="H10:H11"/>
    <mergeCell ref="U7:U9"/>
    <mergeCell ref="K7:K9"/>
    <mergeCell ref="Q7:Q9"/>
    <mergeCell ref="R7:R9"/>
    <mergeCell ref="P7:P9"/>
    <mergeCell ref="L6:L9"/>
    <mergeCell ref="M6:O7"/>
    <mergeCell ref="T7:T9"/>
    <mergeCell ref="O10:O11"/>
    <mergeCell ref="M10:M11"/>
    <mergeCell ref="N10:N11"/>
    <mergeCell ref="B10:B11"/>
    <mergeCell ref="C10:C11"/>
    <mergeCell ref="D10:E11"/>
    <mergeCell ref="F10:F11"/>
    <mergeCell ref="G10:G11"/>
    <mergeCell ref="B55:U55"/>
    <mergeCell ref="B2:U2"/>
    <mergeCell ref="B6:E9"/>
    <mergeCell ref="F6:H6"/>
    <mergeCell ref="I6:K6"/>
    <mergeCell ref="P6:R6"/>
    <mergeCell ref="S6:U6"/>
    <mergeCell ref="F7:F9"/>
    <mergeCell ref="G7:G9"/>
    <mergeCell ref="H7:H9"/>
    <mergeCell ref="M8:M9"/>
    <mergeCell ref="N8:N9"/>
    <mergeCell ref="O8:O9"/>
    <mergeCell ref="I7:I9"/>
    <mergeCell ref="J7:J9"/>
    <mergeCell ref="S7:S9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D1" zoomScale="70" zoomScaleNormal="70" workbookViewId="0">
      <selection activeCell="D35" sqref="D35"/>
    </sheetView>
  </sheetViews>
  <sheetFormatPr defaultColWidth="11.42578125" defaultRowHeight="14.25" x14ac:dyDescent="0.25"/>
  <cols>
    <col min="1" max="1" width="2.7109375" style="26" customWidth="1"/>
    <col min="2" max="2" width="8.42578125" style="32" customWidth="1"/>
    <col min="3" max="3" width="8" style="32" customWidth="1"/>
    <col min="4" max="4" width="101" style="26" customWidth="1"/>
    <col min="5" max="8" width="15" style="26" customWidth="1"/>
    <col min="9" max="10" width="16.5703125" style="26" customWidth="1"/>
    <col min="11" max="12" width="16.42578125" style="26" customWidth="1"/>
    <col min="13" max="16" width="15.140625" style="26" customWidth="1"/>
    <col min="17" max="16384" width="11.42578125" style="26"/>
  </cols>
  <sheetData>
    <row r="1" spans="1:16" ht="15" thickBot="1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s="29" customFormat="1" ht="30" customHeight="1" thickBot="1" x14ac:dyDescent="0.3">
      <c r="A2" s="28"/>
      <c r="B2" s="479" t="s">
        <v>507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1"/>
    </row>
    <row r="3" spans="1:16" s="88" customFormat="1" ht="13.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6"/>
    </row>
    <row r="4" spans="1:16" s="88" customFormat="1" ht="13.5" customHeight="1" x14ac:dyDescent="0.25">
      <c r="A4" s="86"/>
      <c r="B4" s="87"/>
      <c r="C4" s="87"/>
      <c r="D4" s="357" t="s">
        <v>680</v>
      </c>
      <c r="E4" s="400"/>
      <c r="F4" s="87"/>
      <c r="G4" s="87"/>
      <c r="H4" s="87"/>
      <c r="I4" s="87"/>
      <c r="J4" s="87"/>
      <c r="K4" s="87"/>
      <c r="L4" s="87"/>
      <c r="M4" s="86"/>
    </row>
    <row r="5" spans="1:16" s="88" customFormat="1" ht="13.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6"/>
    </row>
    <row r="6" spans="1:16" s="88" customFormat="1" ht="13.5" customHeight="1" x14ac:dyDescent="0.25">
      <c r="A6" s="86"/>
      <c r="B6" s="551"/>
      <c r="C6" s="552"/>
      <c r="D6" s="555"/>
      <c r="E6" s="557" t="s">
        <v>224</v>
      </c>
      <c r="F6" s="557" t="s">
        <v>225</v>
      </c>
      <c r="G6" s="557" t="s">
        <v>226</v>
      </c>
      <c r="H6" s="557" t="s">
        <v>227</v>
      </c>
      <c r="I6" s="557" t="s">
        <v>228</v>
      </c>
      <c r="J6" s="557" t="s">
        <v>229</v>
      </c>
      <c r="K6" s="557" t="s">
        <v>230</v>
      </c>
      <c r="L6" s="557" t="s">
        <v>231</v>
      </c>
      <c r="M6" s="492" t="s">
        <v>488</v>
      </c>
      <c r="N6" s="492"/>
      <c r="O6" s="492"/>
      <c r="P6" s="548"/>
    </row>
    <row r="7" spans="1:16" s="31" customFormat="1" ht="57" x14ac:dyDescent="0.2">
      <c r="A7" s="26"/>
      <c r="B7" s="553"/>
      <c r="C7" s="554"/>
      <c r="D7" s="556"/>
      <c r="E7" s="558"/>
      <c r="F7" s="558"/>
      <c r="G7" s="558"/>
      <c r="H7" s="558"/>
      <c r="I7" s="558"/>
      <c r="J7" s="558"/>
      <c r="K7" s="558"/>
      <c r="L7" s="558"/>
      <c r="M7" s="118" t="s">
        <v>224</v>
      </c>
      <c r="N7" s="117" t="s">
        <v>225</v>
      </c>
      <c r="O7" s="118" t="s">
        <v>226</v>
      </c>
      <c r="P7" s="103" t="s">
        <v>227</v>
      </c>
    </row>
    <row r="8" spans="1:16" s="31" customFormat="1" x14ac:dyDescent="0.2">
      <c r="A8" s="26"/>
      <c r="B8" s="503" t="s">
        <v>18</v>
      </c>
      <c r="C8" s="501" t="s">
        <v>19</v>
      </c>
      <c r="D8" s="498" t="s">
        <v>20</v>
      </c>
      <c r="E8" s="119" t="s">
        <v>21</v>
      </c>
      <c r="F8" s="120" t="s">
        <v>22</v>
      </c>
      <c r="G8" s="121" t="s">
        <v>23</v>
      </c>
      <c r="H8" s="121" t="s">
        <v>24</v>
      </c>
      <c r="I8" s="121" t="s">
        <v>25</v>
      </c>
      <c r="J8" s="122" t="s">
        <v>26</v>
      </c>
      <c r="K8" s="122" t="s">
        <v>42</v>
      </c>
      <c r="L8" s="121" t="s">
        <v>49</v>
      </c>
      <c r="M8" s="119" t="s">
        <v>51</v>
      </c>
      <c r="N8" s="122" t="s">
        <v>54</v>
      </c>
      <c r="O8" s="122" t="s">
        <v>56</v>
      </c>
      <c r="P8" s="123" t="s">
        <v>58</v>
      </c>
    </row>
    <row r="9" spans="1:16" s="31" customFormat="1" ht="14.25" customHeight="1" x14ac:dyDescent="0.2">
      <c r="A9" s="26"/>
      <c r="B9" s="449"/>
      <c r="C9" s="549"/>
      <c r="D9" s="550"/>
      <c r="E9" s="124"/>
      <c r="F9" s="124"/>
      <c r="G9" s="125"/>
      <c r="H9" s="124"/>
      <c r="I9" s="124" t="s">
        <v>232</v>
      </c>
      <c r="J9" s="126" t="s">
        <v>233</v>
      </c>
      <c r="K9" s="126" t="s">
        <v>234</v>
      </c>
      <c r="L9" s="124" t="s">
        <v>235</v>
      </c>
      <c r="M9" s="125"/>
      <c r="N9" s="126"/>
      <c r="O9" s="126"/>
      <c r="P9" s="127"/>
    </row>
    <row r="10" spans="1:16" s="31" customFormat="1" ht="30" customHeight="1" x14ac:dyDescent="0.2">
      <c r="A10" s="26"/>
      <c r="B10" s="130" t="s">
        <v>21</v>
      </c>
      <c r="C10" s="128" t="s">
        <v>496</v>
      </c>
      <c r="D10" s="401" t="s">
        <v>497</v>
      </c>
      <c r="E10" s="281">
        <f t="shared" ref="E10:I10" si="0">SUM(E11,E20,E29,E38,E47,E56,E65,E74)</f>
        <v>0</v>
      </c>
      <c r="F10" s="281">
        <f t="shared" si="0"/>
        <v>0</v>
      </c>
      <c r="G10" s="281">
        <f t="shared" si="0"/>
        <v>0</v>
      </c>
      <c r="H10" s="281">
        <f t="shared" si="0"/>
        <v>0</v>
      </c>
      <c r="I10" s="281">
        <f t="shared" si="0"/>
        <v>0</v>
      </c>
      <c r="J10" s="281">
        <f>SUM(J11,J20,J29,J38,J47,J56,J65,J74)</f>
        <v>0</v>
      </c>
      <c r="K10" s="281">
        <f t="shared" ref="K10:L10" si="1">SUM(K11,K20,K29,K38,K47,K56,K65,K74)</f>
        <v>0</v>
      </c>
      <c r="L10" s="282">
        <f t="shared" si="1"/>
        <v>0</v>
      </c>
      <c r="M10" s="281">
        <f t="shared" ref="M10" si="2">SUM(M11,M20,M29,M38,M47,M56,M65,M74)</f>
        <v>0</v>
      </c>
      <c r="N10" s="281">
        <f t="shared" ref="N10" si="3">SUM(N11,N20,N29,N38,N47,N56,N65,N74)</f>
        <v>0</v>
      </c>
      <c r="O10" s="281">
        <f t="shared" ref="O10" si="4">SUM(O11,O20,O29,O38,O47,O56,O65,O74)</f>
        <v>0</v>
      </c>
      <c r="P10" s="283">
        <f t="shared" ref="P10" si="5">SUM(P11,P20,P29,P38,P47,P56,P65,P74)</f>
        <v>0</v>
      </c>
    </row>
    <row r="11" spans="1:16" s="31" customFormat="1" ht="38.25" customHeight="1" x14ac:dyDescent="0.2">
      <c r="A11" s="26"/>
      <c r="B11" s="130" t="s">
        <v>22</v>
      </c>
      <c r="C11" s="128" t="s">
        <v>236</v>
      </c>
      <c r="D11" s="402" t="s">
        <v>498</v>
      </c>
      <c r="E11" s="276">
        <f t="shared" ref="E11:I11" si="6">SUM(E12:E19)</f>
        <v>0</v>
      </c>
      <c r="F11" s="276">
        <f t="shared" si="6"/>
        <v>0</v>
      </c>
      <c r="G11" s="276">
        <f t="shared" si="6"/>
        <v>0</v>
      </c>
      <c r="H11" s="276">
        <f t="shared" si="6"/>
        <v>0</v>
      </c>
      <c r="I11" s="276">
        <f t="shared" si="6"/>
        <v>0</v>
      </c>
      <c r="J11" s="276">
        <f>SUM(J12:J19)</f>
        <v>0</v>
      </c>
      <c r="K11" s="276">
        <f t="shared" ref="K11:L11" si="7">SUM(K12:K19)</f>
        <v>0</v>
      </c>
      <c r="L11" s="277">
        <f t="shared" si="7"/>
        <v>0</v>
      </c>
      <c r="M11" s="276">
        <f t="shared" ref="M11" si="8">SUM(M12:M19)</f>
        <v>0</v>
      </c>
      <c r="N11" s="276">
        <f t="shared" ref="N11" si="9">SUM(N12:N19)</f>
        <v>0</v>
      </c>
      <c r="O11" s="276">
        <f t="shared" ref="O11" si="10">SUM(O12:O19)</f>
        <v>0</v>
      </c>
      <c r="P11" s="280">
        <f t="shared" ref="P11" si="11">SUM(P12:P19)</f>
        <v>0</v>
      </c>
    </row>
    <row r="12" spans="1:16" s="31" customFormat="1" ht="30" customHeight="1" x14ac:dyDescent="0.2">
      <c r="A12" s="26"/>
      <c r="B12" s="130" t="s">
        <v>23</v>
      </c>
      <c r="C12" s="128" t="s">
        <v>28</v>
      </c>
      <c r="D12" s="403" t="s">
        <v>237</v>
      </c>
      <c r="E12" s="226"/>
      <c r="F12" s="226"/>
      <c r="G12" s="226"/>
      <c r="H12" s="226"/>
      <c r="I12" s="226"/>
      <c r="J12" s="226"/>
      <c r="K12" s="226"/>
      <c r="L12" s="256"/>
      <c r="M12" s="257"/>
      <c r="N12" s="226"/>
      <c r="O12" s="226"/>
      <c r="P12" s="246"/>
    </row>
    <row r="13" spans="1:16" s="31" customFormat="1" ht="30" customHeight="1" x14ac:dyDescent="0.2">
      <c r="A13" s="26"/>
      <c r="B13" s="130" t="s">
        <v>24</v>
      </c>
      <c r="C13" s="128" t="s">
        <v>30</v>
      </c>
      <c r="D13" s="403" t="s">
        <v>238</v>
      </c>
      <c r="E13" s="226"/>
      <c r="F13" s="226"/>
      <c r="G13" s="226"/>
      <c r="H13" s="226"/>
      <c r="I13" s="226"/>
      <c r="J13" s="226"/>
      <c r="K13" s="226"/>
      <c r="L13" s="256"/>
      <c r="M13" s="257"/>
      <c r="N13" s="226"/>
      <c r="O13" s="226"/>
      <c r="P13" s="246"/>
    </row>
    <row r="14" spans="1:16" s="31" customFormat="1" ht="30" customHeight="1" x14ac:dyDescent="0.2">
      <c r="A14" s="26"/>
      <c r="B14" s="130" t="s">
        <v>25</v>
      </c>
      <c r="C14" s="128" t="s">
        <v>36</v>
      </c>
      <c r="D14" s="403" t="s">
        <v>239</v>
      </c>
      <c r="E14" s="226"/>
      <c r="F14" s="226"/>
      <c r="G14" s="226"/>
      <c r="H14" s="226"/>
      <c r="I14" s="226"/>
      <c r="J14" s="226"/>
      <c r="K14" s="226"/>
      <c r="L14" s="256"/>
      <c r="M14" s="257"/>
      <c r="N14" s="226"/>
      <c r="O14" s="226"/>
      <c r="P14" s="246"/>
    </row>
    <row r="15" spans="1:16" s="31" customFormat="1" ht="30" customHeight="1" x14ac:dyDescent="0.2">
      <c r="A15" s="26"/>
      <c r="B15" s="130" t="s">
        <v>26</v>
      </c>
      <c r="C15" s="128" t="s">
        <v>38</v>
      </c>
      <c r="D15" s="403" t="s">
        <v>240</v>
      </c>
      <c r="E15" s="226"/>
      <c r="F15" s="226"/>
      <c r="G15" s="226"/>
      <c r="H15" s="226"/>
      <c r="I15" s="226"/>
      <c r="J15" s="226"/>
      <c r="K15" s="226"/>
      <c r="L15" s="256"/>
      <c r="M15" s="257"/>
      <c r="N15" s="226"/>
      <c r="O15" s="226"/>
      <c r="P15" s="246"/>
    </row>
    <row r="16" spans="1:16" s="31" customFormat="1" ht="30" customHeight="1" x14ac:dyDescent="0.2">
      <c r="A16" s="26"/>
      <c r="B16" s="130" t="s">
        <v>42</v>
      </c>
      <c r="C16" s="128" t="s">
        <v>40</v>
      </c>
      <c r="D16" s="403" t="s">
        <v>431</v>
      </c>
      <c r="E16" s="226"/>
      <c r="F16" s="226"/>
      <c r="G16" s="226"/>
      <c r="H16" s="226"/>
      <c r="I16" s="226"/>
      <c r="J16" s="226"/>
      <c r="K16" s="226"/>
      <c r="L16" s="256"/>
      <c r="M16" s="257"/>
      <c r="N16" s="226"/>
      <c r="O16" s="226"/>
      <c r="P16" s="246"/>
    </row>
    <row r="17" spans="1:16" s="31" customFormat="1" ht="30" customHeight="1" x14ac:dyDescent="0.2">
      <c r="A17" s="26"/>
      <c r="B17" s="130" t="s">
        <v>49</v>
      </c>
      <c r="C17" s="128" t="s">
        <v>43</v>
      </c>
      <c r="D17" s="403" t="s">
        <v>407</v>
      </c>
      <c r="E17" s="226"/>
      <c r="F17" s="226"/>
      <c r="G17" s="226"/>
      <c r="H17" s="226"/>
      <c r="I17" s="226"/>
      <c r="J17" s="226"/>
      <c r="K17" s="226"/>
      <c r="L17" s="256"/>
      <c r="M17" s="257"/>
      <c r="N17" s="226"/>
      <c r="O17" s="226"/>
      <c r="P17" s="246"/>
    </row>
    <row r="18" spans="1:16" s="31" customFormat="1" ht="30" customHeight="1" x14ac:dyDescent="0.2">
      <c r="A18" s="26"/>
      <c r="B18" s="130" t="s">
        <v>51</v>
      </c>
      <c r="C18" s="128" t="s">
        <v>242</v>
      </c>
      <c r="D18" s="403" t="s">
        <v>241</v>
      </c>
      <c r="E18" s="226"/>
      <c r="F18" s="226"/>
      <c r="G18" s="226"/>
      <c r="H18" s="226"/>
      <c r="I18" s="226"/>
      <c r="J18" s="226"/>
      <c r="K18" s="226"/>
      <c r="L18" s="256"/>
      <c r="M18" s="257"/>
      <c r="N18" s="226"/>
      <c r="O18" s="226"/>
      <c r="P18" s="246"/>
    </row>
    <row r="19" spans="1:16" s="31" customFormat="1" ht="30" customHeight="1" x14ac:dyDescent="0.2">
      <c r="A19" s="26"/>
      <c r="B19" s="130" t="s">
        <v>54</v>
      </c>
      <c r="C19" s="128" t="s">
        <v>432</v>
      </c>
      <c r="D19" s="403" t="s">
        <v>243</v>
      </c>
      <c r="E19" s="258"/>
      <c r="F19" s="258"/>
      <c r="G19" s="258"/>
      <c r="H19" s="259"/>
      <c r="I19" s="258"/>
      <c r="J19" s="258"/>
      <c r="K19" s="258"/>
      <c r="L19" s="260"/>
      <c r="M19" s="261"/>
      <c r="N19" s="258"/>
      <c r="O19" s="258"/>
      <c r="P19" s="262"/>
    </row>
    <row r="20" spans="1:16" s="31" customFormat="1" ht="38.25" customHeight="1" x14ac:dyDescent="0.2">
      <c r="A20" s="26"/>
      <c r="B20" s="130" t="s">
        <v>56</v>
      </c>
      <c r="C20" s="106" t="s">
        <v>45</v>
      </c>
      <c r="D20" s="404" t="s">
        <v>499</v>
      </c>
      <c r="E20" s="255">
        <f t="shared" ref="E20:I20" si="12">SUM(E21:E28)</f>
        <v>0</v>
      </c>
      <c r="F20" s="255">
        <f t="shared" si="12"/>
        <v>0</v>
      </c>
      <c r="G20" s="255">
        <f t="shared" si="12"/>
        <v>0</v>
      </c>
      <c r="H20" s="255">
        <f t="shared" si="12"/>
        <v>0</v>
      </c>
      <c r="I20" s="255">
        <f t="shared" si="12"/>
        <v>0</v>
      </c>
      <c r="J20" s="255">
        <f>SUM(J21:J28)</f>
        <v>0</v>
      </c>
      <c r="K20" s="255">
        <f t="shared" ref="K20" si="13">SUM(K21:K28)</f>
        <v>0</v>
      </c>
      <c r="L20" s="274">
        <f t="shared" ref="L20" si="14">SUM(L21:L28)</f>
        <v>0</v>
      </c>
      <c r="M20" s="255">
        <f t="shared" ref="M20" si="15">SUM(M21:M28)</f>
        <v>0</v>
      </c>
      <c r="N20" s="255">
        <f>SUM(N21:N28)</f>
        <v>0</v>
      </c>
      <c r="O20" s="255">
        <f t="shared" ref="O20" si="16">SUM(O21:O28)</f>
        <v>0</v>
      </c>
      <c r="P20" s="278">
        <f t="shared" ref="P20" si="17">SUM(P21:P28)</f>
        <v>0</v>
      </c>
    </row>
    <row r="21" spans="1:16" s="31" customFormat="1" ht="30" customHeight="1" x14ac:dyDescent="0.2">
      <c r="A21" s="26"/>
      <c r="B21" s="130" t="s">
        <v>58</v>
      </c>
      <c r="C21" s="128" t="s">
        <v>47</v>
      </c>
      <c r="D21" s="403" t="s">
        <v>237</v>
      </c>
      <c r="E21" s="226"/>
      <c r="F21" s="226"/>
      <c r="G21" s="226"/>
      <c r="H21" s="226"/>
      <c r="I21" s="226"/>
      <c r="J21" s="226"/>
      <c r="K21" s="226"/>
      <c r="L21" s="256"/>
      <c r="M21" s="257"/>
      <c r="N21" s="226"/>
      <c r="O21" s="226"/>
      <c r="P21" s="246"/>
    </row>
    <row r="22" spans="1:16" s="31" customFormat="1" ht="30" customHeight="1" x14ac:dyDescent="0.2">
      <c r="A22" s="26"/>
      <c r="B22" s="130" t="s">
        <v>61</v>
      </c>
      <c r="C22" s="128" t="s">
        <v>53</v>
      </c>
      <c r="D22" s="403" t="s">
        <v>238</v>
      </c>
      <c r="E22" s="226"/>
      <c r="F22" s="226"/>
      <c r="G22" s="226"/>
      <c r="H22" s="226"/>
      <c r="I22" s="226"/>
      <c r="J22" s="226"/>
      <c r="K22" s="226"/>
      <c r="L22" s="256"/>
      <c r="M22" s="257"/>
      <c r="N22" s="226"/>
      <c r="O22" s="226"/>
      <c r="P22" s="246"/>
    </row>
    <row r="23" spans="1:16" s="31" customFormat="1" ht="30" customHeight="1" x14ac:dyDescent="0.2">
      <c r="A23" s="26"/>
      <c r="B23" s="130" t="s">
        <v>65</v>
      </c>
      <c r="C23" s="128" t="s">
        <v>59</v>
      </c>
      <c r="D23" s="403" t="s">
        <v>239</v>
      </c>
      <c r="E23" s="226"/>
      <c r="F23" s="226"/>
      <c r="G23" s="226"/>
      <c r="H23" s="226"/>
      <c r="I23" s="226"/>
      <c r="J23" s="226"/>
      <c r="K23" s="226"/>
      <c r="L23" s="256"/>
      <c r="M23" s="257"/>
      <c r="N23" s="226"/>
      <c r="O23" s="226"/>
      <c r="P23" s="246"/>
    </row>
    <row r="24" spans="1:16" s="31" customFormat="1" ht="30" customHeight="1" x14ac:dyDescent="0.2">
      <c r="A24" s="26"/>
      <c r="B24" s="130" t="s">
        <v>68</v>
      </c>
      <c r="C24" s="128" t="s">
        <v>62</v>
      </c>
      <c r="D24" s="403" t="s">
        <v>240</v>
      </c>
      <c r="E24" s="226"/>
      <c r="F24" s="226"/>
      <c r="G24" s="226"/>
      <c r="H24" s="226"/>
      <c r="I24" s="226"/>
      <c r="J24" s="226"/>
      <c r="K24" s="226"/>
      <c r="L24" s="256"/>
      <c r="M24" s="257"/>
      <c r="N24" s="226"/>
      <c r="O24" s="226"/>
      <c r="P24" s="246"/>
    </row>
    <row r="25" spans="1:16" s="31" customFormat="1" ht="30" customHeight="1" x14ac:dyDescent="0.2">
      <c r="A25" s="26"/>
      <c r="B25" s="130" t="s">
        <v>72</v>
      </c>
      <c r="C25" s="128" t="s">
        <v>244</v>
      </c>
      <c r="D25" s="403" t="s">
        <v>431</v>
      </c>
      <c r="E25" s="226"/>
      <c r="F25" s="226"/>
      <c r="G25" s="226"/>
      <c r="H25" s="226"/>
      <c r="I25" s="226"/>
      <c r="J25" s="226"/>
      <c r="K25" s="226"/>
      <c r="L25" s="256"/>
      <c r="M25" s="257"/>
      <c r="N25" s="226"/>
      <c r="O25" s="226"/>
      <c r="P25" s="246"/>
    </row>
    <row r="26" spans="1:16" s="31" customFormat="1" ht="30" customHeight="1" x14ac:dyDescent="0.2">
      <c r="A26" s="26"/>
      <c r="B26" s="130" t="s">
        <v>73</v>
      </c>
      <c r="C26" s="128" t="s">
        <v>245</v>
      </c>
      <c r="D26" s="403" t="s">
        <v>407</v>
      </c>
      <c r="E26" s="226"/>
      <c r="F26" s="226"/>
      <c r="G26" s="226"/>
      <c r="H26" s="226"/>
      <c r="I26" s="226"/>
      <c r="J26" s="226"/>
      <c r="K26" s="226"/>
      <c r="L26" s="256"/>
      <c r="M26" s="257"/>
      <c r="N26" s="226"/>
      <c r="O26" s="226"/>
      <c r="P26" s="246"/>
    </row>
    <row r="27" spans="1:16" s="31" customFormat="1" ht="30" customHeight="1" x14ac:dyDescent="0.2">
      <c r="A27" s="26"/>
      <c r="B27" s="130" t="s">
        <v>76</v>
      </c>
      <c r="C27" s="128" t="s">
        <v>246</v>
      </c>
      <c r="D27" s="403" t="s">
        <v>241</v>
      </c>
      <c r="E27" s="226"/>
      <c r="F27" s="226"/>
      <c r="G27" s="226"/>
      <c r="H27" s="226"/>
      <c r="I27" s="226"/>
      <c r="J27" s="226"/>
      <c r="K27" s="226"/>
      <c r="L27" s="256"/>
      <c r="M27" s="257"/>
      <c r="N27" s="226"/>
      <c r="O27" s="226"/>
      <c r="P27" s="246"/>
    </row>
    <row r="28" spans="1:16" s="31" customFormat="1" ht="30" customHeight="1" x14ac:dyDescent="0.2">
      <c r="A28" s="26"/>
      <c r="B28" s="130" t="s">
        <v>79</v>
      </c>
      <c r="C28" s="128" t="s">
        <v>351</v>
      </c>
      <c r="D28" s="403" t="s">
        <v>243</v>
      </c>
      <c r="E28" s="258"/>
      <c r="F28" s="258"/>
      <c r="G28" s="258"/>
      <c r="H28" s="259"/>
      <c r="I28" s="258"/>
      <c r="J28" s="258"/>
      <c r="K28" s="258"/>
      <c r="L28" s="260"/>
      <c r="M28" s="261"/>
      <c r="N28" s="258"/>
      <c r="O28" s="258"/>
      <c r="P28" s="262"/>
    </row>
    <row r="29" spans="1:16" s="31" customFormat="1" ht="38.25" customHeight="1" x14ac:dyDescent="0.2">
      <c r="A29" s="26"/>
      <c r="B29" s="130" t="s">
        <v>83</v>
      </c>
      <c r="C29" s="128" t="s">
        <v>63</v>
      </c>
      <c r="D29" s="402" t="s">
        <v>500</v>
      </c>
      <c r="E29" s="255">
        <f t="shared" ref="E29:I29" si="18">SUM(E30:E37)</f>
        <v>0</v>
      </c>
      <c r="F29" s="255">
        <f t="shared" si="18"/>
        <v>0</v>
      </c>
      <c r="G29" s="255">
        <f t="shared" si="18"/>
        <v>0</v>
      </c>
      <c r="H29" s="255">
        <f t="shared" si="18"/>
        <v>0</v>
      </c>
      <c r="I29" s="255">
        <f t="shared" si="18"/>
        <v>0</v>
      </c>
      <c r="J29" s="255">
        <f>SUM(J30:J37)</f>
        <v>0</v>
      </c>
      <c r="K29" s="255">
        <f t="shared" ref="K29" si="19">SUM(K30:K37)</f>
        <v>0</v>
      </c>
      <c r="L29" s="274">
        <f t="shared" ref="L29" si="20">SUM(L30:L37)</f>
        <v>0</v>
      </c>
      <c r="M29" s="255">
        <f t="shared" ref="M29" si="21">SUM(M30:M37)</f>
        <v>0</v>
      </c>
      <c r="N29" s="255">
        <f>SUM(N30:N37)</f>
        <v>0</v>
      </c>
      <c r="O29" s="255">
        <f t="shared" ref="O29" si="22">SUM(O30:O37)</f>
        <v>0</v>
      </c>
      <c r="P29" s="278">
        <f t="shared" ref="P29" si="23">SUM(P30:P37)</f>
        <v>0</v>
      </c>
    </row>
    <row r="30" spans="1:16" s="31" customFormat="1" ht="30" customHeight="1" x14ac:dyDescent="0.2">
      <c r="A30" s="26"/>
      <c r="B30" s="130" t="s">
        <v>84</v>
      </c>
      <c r="C30" s="128" t="s">
        <v>66</v>
      </c>
      <c r="D30" s="403" t="s">
        <v>237</v>
      </c>
      <c r="E30" s="226"/>
      <c r="F30" s="226"/>
      <c r="G30" s="226"/>
      <c r="H30" s="226"/>
      <c r="I30" s="226"/>
      <c r="J30" s="226"/>
      <c r="K30" s="226"/>
      <c r="L30" s="256"/>
      <c r="M30" s="257"/>
      <c r="N30" s="226"/>
      <c r="O30" s="226"/>
      <c r="P30" s="246"/>
    </row>
    <row r="31" spans="1:16" s="31" customFormat="1" ht="30" customHeight="1" x14ac:dyDescent="0.2">
      <c r="A31" s="26"/>
      <c r="B31" s="130" t="s">
        <v>85</v>
      </c>
      <c r="C31" s="128" t="s">
        <v>69</v>
      </c>
      <c r="D31" s="403" t="s">
        <v>238</v>
      </c>
      <c r="E31" s="226"/>
      <c r="F31" s="226"/>
      <c r="G31" s="226"/>
      <c r="H31" s="226"/>
      <c r="I31" s="226"/>
      <c r="J31" s="226"/>
      <c r="K31" s="226"/>
      <c r="L31" s="256"/>
      <c r="M31" s="257"/>
      <c r="N31" s="226"/>
      <c r="O31" s="226"/>
      <c r="P31" s="246"/>
    </row>
    <row r="32" spans="1:16" s="31" customFormat="1" ht="30" customHeight="1" x14ac:dyDescent="0.2">
      <c r="A32" s="26"/>
      <c r="B32" s="130" t="s">
        <v>90</v>
      </c>
      <c r="C32" s="128" t="s">
        <v>70</v>
      </c>
      <c r="D32" s="403" t="s">
        <v>239</v>
      </c>
      <c r="E32" s="226"/>
      <c r="F32" s="226"/>
      <c r="G32" s="226"/>
      <c r="H32" s="226"/>
      <c r="I32" s="226"/>
      <c r="J32" s="226"/>
      <c r="K32" s="226"/>
      <c r="L32" s="256"/>
      <c r="M32" s="257"/>
      <c r="N32" s="226"/>
      <c r="O32" s="226"/>
      <c r="P32" s="246"/>
    </row>
    <row r="33" spans="1:16" s="31" customFormat="1" ht="30" customHeight="1" x14ac:dyDescent="0.2">
      <c r="A33" s="26"/>
      <c r="B33" s="130" t="s">
        <v>91</v>
      </c>
      <c r="C33" s="128" t="s">
        <v>247</v>
      </c>
      <c r="D33" s="403" t="s">
        <v>240</v>
      </c>
      <c r="E33" s="226"/>
      <c r="F33" s="226"/>
      <c r="G33" s="226"/>
      <c r="H33" s="226"/>
      <c r="I33" s="226"/>
      <c r="J33" s="226"/>
      <c r="K33" s="226"/>
      <c r="L33" s="256"/>
      <c r="M33" s="257"/>
      <c r="N33" s="226"/>
      <c r="O33" s="226"/>
      <c r="P33" s="246"/>
    </row>
    <row r="34" spans="1:16" s="31" customFormat="1" ht="30" customHeight="1" x14ac:dyDescent="0.2">
      <c r="A34" s="26"/>
      <c r="B34" s="130" t="s">
        <v>93</v>
      </c>
      <c r="C34" s="128" t="s">
        <v>248</v>
      </c>
      <c r="D34" s="403" t="s">
        <v>431</v>
      </c>
      <c r="E34" s="226"/>
      <c r="F34" s="226"/>
      <c r="G34" s="226"/>
      <c r="H34" s="226"/>
      <c r="I34" s="226"/>
      <c r="J34" s="226"/>
      <c r="K34" s="226"/>
      <c r="L34" s="256"/>
      <c r="M34" s="257"/>
      <c r="N34" s="226"/>
      <c r="O34" s="226"/>
      <c r="P34" s="246"/>
    </row>
    <row r="35" spans="1:16" s="31" customFormat="1" ht="30" customHeight="1" x14ac:dyDescent="0.2">
      <c r="A35" s="26"/>
      <c r="B35" s="130" t="s">
        <v>96</v>
      </c>
      <c r="C35" s="128" t="s">
        <v>249</v>
      </c>
      <c r="D35" s="403" t="s">
        <v>407</v>
      </c>
      <c r="E35" s="226"/>
      <c r="F35" s="226"/>
      <c r="G35" s="226"/>
      <c r="H35" s="226"/>
      <c r="I35" s="226"/>
      <c r="J35" s="226"/>
      <c r="K35" s="226"/>
      <c r="L35" s="256"/>
      <c r="M35" s="257"/>
      <c r="N35" s="226"/>
      <c r="O35" s="226"/>
      <c r="P35" s="246"/>
    </row>
    <row r="36" spans="1:16" s="31" customFormat="1" ht="30" customHeight="1" x14ac:dyDescent="0.2">
      <c r="A36" s="26"/>
      <c r="B36" s="130" t="s">
        <v>99</v>
      </c>
      <c r="C36" s="128" t="s">
        <v>250</v>
      </c>
      <c r="D36" s="403" t="s">
        <v>241</v>
      </c>
      <c r="E36" s="226"/>
      <c r="F36" s="226"/>
      <c r="G36" s="226"/>
      <c r="H36" s="226"/>
      <c r="I36" s="226"/>
      <c r="J36" s="226"/>
      <c r="K36" s="226"/>
      <c r="L36" s="256"/>
      <c r="M36" s="257"/>
      <c r="N36" s="226"/>
      <c r="O36" s="226"/>
      <c r="P36" s="246"/>
    </row>
    <row r="37" spans="1:16" s="31" customFormat="1" ht="30" customHeight="1" x14ac:dyDescent="0.2">
      <c r="A37" s="26"/>
      <c r="B37" s="130" t="s">
        <v>102</v>
      </c>
      <c r="C37" s="128" t="s">
        <v>307</v>
      </c>
      <c r="D37" s="403" t="s">
        <v>243</v>
      </c>
      <c r="E37" s="258"/>
      <c r="F37" s="258"/>
      <c r="G37" s="258"/>
      <c r="H37" s="259"/>
      <c r="I37" s="258"/>
      <c r="J37" s="258"/>
      <c r="K37" s="258"/>
      <c r="L37" s="260"/>
      <c r="M37" s="261"/>
      <c r="N37" s="258"/>
      <c r="O37" s="258"/>
      <c r="P37" s="262"/>
    </row>
    <row r="38" spans="1:16" s="31" customFormat="1" ht="38.25" customHeight="1" x14ac:dyDescent="0.2">
      <c r="A38" s="26"/>
      <c r="B38" s="130" t="s">
        <v>104</v>
      </c>
      <c r="C38" s="128" t="s">
        <v>74</v>
      </c>
      <c r="D38" s="402" t="s">
        <v>501</v>
      </c>
      <c r="E38" s="255">
        <f t="shared" ref="E38:I38" si="24">SUM(E39:E46)</f>
        <v>0</v>
      </c>
      <c r="F38" s="255">
        <f t="shared" si="24"/>
        <v>0</v>
      </c>
      <c r="G38" s="255">
        <f t="shared" si="24"/>
        <v>0</v>
      </c>
      <c r="H38" s="255">
        <f t="shared" si="24"/>
        <v>0</v>
      </c>
      <c r="I38" s="255">
        <f t="shared" si="24"/>
        <v>0</v>
      </c>
      <c r="J38" s="255">
        <f>SUM(J39:J46)</f>
        <v>0</v>
      </c>
      <c r="K38" s="255">
        <f t="shared" ref="K38" si="25">SUM(K39:K46)</f>
        <v>0</v>
      </c>
      <c r="L38" s="274">
        <f t="shared" ref="L38" si="26">SUM(L39:L46)</f>
        <v>0</v>
      </c>
      <c r="M38" s="255">
        <f t="shared" ref="M38" si="27">SUM(M39:M46)</f>
        <v>0</v>
      </c>
      <c r="N38" s="255">
        <f>SUM(N39:N46)</f>
        <v>0</v>
      </c>
      <c r="O38" s="255">
        <f t="shared" ref="O38" si="28">SUM(O39:O46)</f>
        <v>0</v>
      </c>
      <c r="P38" s="278">
        <f t="shared" ref="P38" si="29">SUM(P39:P46)</f>
        <v>0</v>
      </c>
    </row>
    <row r="39" spans="1:16" s="31" customFormat="1" ht="30" customHeight="1" x14ac:dyDescent="0.2">
      <c r="A39" s="26"/>
      <c r="B39" s="130" t="s">
        <v>105</v>
      </c>
      <c r="C39" s="128" t="s">
        <v>77</v>
      </c>
      <c r="D39" s="403" t="s">
        <v>237</v>
      </c>
      <c r="E39" s="226"/>
      <c r="F39" s="226"/>
      <c r="G39" s="226"/>
      <c r="H39" s="226"/>
      <c r="I39" s="226"/>
      <c r="J39" s="226"/>
      <c r="K39" s="226"/>
      <c r="L39" s="256"/>
      <c r="M39" s="257"/>
      <c r="N39" s="226"/>
      <c r="O39" s="226"/>
      <c r="P39" s="246"/>
    </row>
    <row r="40" spans="1:16" s="31" customFormat="1" ht="30" customHeight="1" x14ac:dyDescent="0.2">
      <c r="A40" s="26"/>
      <c r="B40" s="130" t="s">
        <v>110</v>
      </c>
      <c r="C40" s="128" t="s">
        <v>80</v>
      </c>
      <c r="D40" s="403" t="s">
        <v>238</v>
      </c>
      <c r="E40" s="226"/>
      <c r="F40" s="226"/>
      <c r="G40" s="226"/>
      <c r="H40" s="226"/>
      <c r="I40" s="226"/>
      <c r="J40" s="226"/>
      <c r="K40" s="226"/>
      <c r="L40" s="256"/>
      <c r="M40" s="257"/>
      <c r="N40" s="226"/>
      <c r="O40" s="226"/>
      <c r="P40" s="246"/>
    </row>
    <row r="41" spans="1:16" s="31" customFormat="1" ht="30" customHeight="1" x14ac:dyDescent="0.2">
      <c r="A41" s="26"/>
      <c r="B41" s="130" t="s">
        <v>112</v>
      </c>
      <c r="C41" s="128" t="s">
        <v>82</v>
      </c>
      <c r="D41" s="403" t="s">
        <v>239</v>
      </c>
      <c r="E41" s="226"/>
      <c r="F41" s="226"/>
      <c r="G41" s="226"/>
      <c r="H41" s="226"/>
      <c r="I41" s="226"/>
      <c r="J41" s="226"/>
      <c r="K41" s="226"/>
      <c r="L41" s="256"/>
      <c r="M41" s="257"/>
      <c r="N41" s="226"/>
      <c r="O41" s="226"/>
      <c r="P41" s="246"/>
    </row>
    <row r="42" spans="1:16" s="31" customFormat="1" ht="30" customHeight="1" x14ac:dyDescent="0.2">
      <c r="A42" s="26"/>
      <c r="B42" s="130" t="s">
        <v>115</v>
      </c>
      <c r="C42" s="128" t="s">
        <v>86</v>
      </c>
      <c r="D42" s="403" t="s">
        <v>240</v>
      </c>
      <c r="E42" s="226"/>
      <c r="F42" s="226"/>
      <c r="G42" s="226"/>
      <c r="H42" s="226"/>
      <c r="I42" s="226"/>
      <c r="J42" s="226"/>
      <c r="K42" s="226"/>
      <c r="L42" s="256"/>
      <c r="M42" s="257"/>
      <c r="N42" s="226"/>
      <c r="O42" s="226"/>
      <c r="P42" s="246"/>
    </row>
    <row r="43" spans="1:16" s="31" customFormat="1" ht="30" customHeight="1" x14ac:dyDescent="0.2">
      <c r="A43" s="26"/>
      <c r="B43" s="130" t="s">
        <v>117</v>
      </c>
      <c r="C43" s="128" t="s">
        <v>88</v>
      </c>
      <c r="D43" s="403" t="s">
        <v>431</v>
      </c>
      <c r="E43" s="226"/>
      <c r="F43" s="226"/>
      <c r="G43" s="226"/>
      <c r="H43" s="226"/>
      <c r="I43" s="226"/>
      <c r="J43" s="226"/>
      <c r="K43" s="226"/>
      <c r="L43" s="256"/>
      <c r="M43" s="257"/>
      <c r="N43" s="226"/>
      <c r="O43" s="226"/>
      <c r="P43" s="246"/>
    </row>
    <row r="44" spans="1:16" s="31" customFormat="1" ht="30" customHeight="1" x14ac:dyDescent="0.2">
      <c r="A44" s="26"/>
      <c r="B44" s="130" t="s">
        <v>119</v>
      </c>
      <c r="C44" s="128" t="s">
        <v>94</v>
      </c>
      <c r="D44" s="403" t="s">
        <v>407</v>
      </c>
      <c r="E44" s="226"/>
      <c r="F44" s="226"/>
      <c r="G44" s="226"/>
      <c r="H44" s="226"/>
      <c r="I44" s="226"/>
      <c r="J44" s="226"/>
      <c r="K44" s="226"/>
      <c r="L44" s="256"/>
      <c r="M44" s="257"/>
      <c r="N44" s="226"/>
      <c r="O44" s="226"/>
      <c r="P44" s="246"/>
    </row>
    <row r="45" spans="1:16" s="31" customFormat="1" ht="30" customHeight="1" x14ac:dyDescent="0.2">
      <c r="A45" s="26"/>
      <c r="B45" s="130" t="s">
        <v>120</v>
      </c>
      <c r="C45" s="128" t="s">
        <v>97</v>
      </c>
      <c r="D45" s="403" t="s">
        <v>241</v>
      </c>
      <c r="E45" s="226"/>
      <c r="F45" s="226"/>
      <c r="G45" s="226"/>
      <c r="H45" s="226"/>
      <c r="I45" s="226"/>
      <c r="J45" s="226"/>
      <c r="K45" s="226"/>
      <c r="L45" s="256"/>
      <c r="M45" s="257"/>
      <c r="N45" s="226"/>
      <c r="O45" s="226"/>
      <c r="P45" s="246"/>
    </row>
    <row r="46" spans="1:16" ht="30" customHeight="1" x14ac:dyDescent="0.25">
      <c r="B46" s="130" t="s">
        <v>121</v>
      </c>
      <c r="C46" s="128" t="s">
        <v>100</v>
      </c>
      <c r="D46" s="405" t="s">
        <v>243</v>
      </c>
      <c r="E46" s="258"/>
      <c r="F46" s="258"/>
      <c r="G46" s="258"/>
      <c r="H46" s="259"/>
      <c r="I46" s="258"/>
      <c r="J46" s="258"/>
      <c r="K46" s="258"/>
      <c r="L46" s="260"/>
      <c r="M46" s="279"/>
      <c r="N46" s="258"/>
      <c r="O46" s="258"/>
      <c r="P46" s="262"/>
    </row>
    <row r="47" spans="1:16" s="31" customFormat="1" ht="38.25" customHeight="1" x14ac:dyDescent="0.2">
      <c r="A47" s="26"/>
      <c r="B47" s="130" t="s">
        <v>122</v>
      </c>
      <c r="C47" s="128" t="s">
        <v>107</v>
      </c>
      <c r="D47" s="402" t="s">
        <v>502</v>
      </c>
      <c r="E47" s="276">
        <f t="shared" ref="E47:I47" si="30">SUM(E48:E55)</f>
        <v>0</v>
      </c>
      <c r="F47" s="276">
        <f t="shared" si="30"/>
        <v>0</v>
      </c>
      <c r="G47" s="276">
        <f t="shared" si="30"/>
        <v>0</v>
      </c>
      <c r="H47" s="276">
        <f t="shared" si="30"/>
        <v>0</v>
      </c>
      <c r="I47" s="276">
        <f t="shared" si="30"/>
        <v>0</v>
      </c>
      <c r="J47" s="276">
        <f>SUM(J48:J55)</f>
        <v>0</v>
      </c>
      <c r="K47" s="276">
        <f t="shared" ref="K47" si="31">SUM(K48:K55)</f>
        <v>0</v>
      </c>
      <c r="L47" s="277">
        <f t="shared" ref="L47" si="32">SUM(L48:L55)</f>
        <v>0</v>
      </c>
      <c r="M47" s="276">
        <f t="shared" ref="M47" si="33">SUM(M48:M55)</f>
        <v>0</v>
      </c>
      <c r="N47" s="276">
        <f>SUM(N48:N55)</f>
        <v>0</v>
      </c>
      <c r="O47" s="276">
        <f t="shared" ref="O47" si="34">SUM(O48:O55)</f>
        <v>0</v>
      </c>
      <c r="P47" s="278">
        <f t="shared" ref="P47" si="35">SUM(P48:P55)</f>
        <v>0</v>
      </c>
    </row>
    <row r="48" spans="1:16" s="31" customFormat="1" ht="30" customHeight="1" x14ac:dyDescent="0.2">
      <c r="A48" s="26"/>
      <c r="B48" s="130" t="s">
        <v>123</v>
      </c>
      <c r="C48" s="128" t="s">
        <v>108</v>
      </c>
      <c r="D48" s="403" t="s">
        <v>237</v>
      </c>
      <c r="E48" s="226"/>
      <c r="F48" s="226"/>
      <c r="G48" s="226"/>
      <c r="H48" s="226"/>
      <c r="I48" s="226"/>
      <c r="J48" s="226"/>
      <c r="K48" s="226"/>
      <c r="L48" s="256"/>
      <c r="M48" s="257"/>
      <c r="N48" s="226"/>
      <c r="O48" s="226"/>
      <c r="P48" s="246"/>
    </row>
    <row r="49" spans="1:16" s="31" customFormat="1" ht="30" customHeight="1" x14ac:dyDescent="0.2">
      <c r="A49" s="26"/>
      <c r="B49" s="130" t="s">
        <v>126</v>
      </c>
      <c r="C49" s="128" t="s">
        <v>124</v>
      </c>
      <c r="D49" s="403" t="s">
        <v>238</v>
      </c>
      <c r="E49" s="226"/>
      <c r="F49" s="226"/>
      <c r="G49" s="226"/>
      <c r="H49" s="226"/>
      <c r="I49" s="226"/>
      <c r="J49" s="226"/>
      <c r="K49" s="226"/>
      <c r="L49" s="256"/>
      <c r="M49" s="257"/>
      <c r="N49" s="226"/>
      <c r="O49" s="226"/>
      <c r="P49" s="246"/>
    </row>
    <row r="50" spans="1:16" s="31" customFormat="1" ht="30" customHeight="1" x14ac:dyDescent="0.2">
      <c r="A50" s="26"/>
      <c r="B50" s="130" t="s">
        <v>127</v>
      </c>
      <c r="C50" s="128" t="s">
        <v>251</v>
      </c>
      <c r="D50" s="403" t="s">
        <v>239</v>
      </c>
      <c r="E50" s="226"/>
      <c r="F50" s="226"/>
      <c r="G50" s="226"/>
      <c r="H50" s="226"/>
      <c r="I50" s="226"/>
      <c r="J50" s="226"/>
      <c r="K50" s="226"/>
      <c r="L50" s="256"/>
      <c r="M50" s="257"/>
      <c r="N50" s="226"/>
      <c r="O50" s="226"/>
      <c r="P50" s="246"/>
    </row>
    <row r="51" spans="1:16" s="31" customFormat="1" ht="30" customHeight="1" x14ac:dyDescent="0.2">
      <c r="A51" s="26"/>
      <c r="B51" s="130" t="s">
        <v>128</v>
      </c>
      <c r="C51" s="128" t="s">
        <v>252</v>
      </c>
      <c r="D51" s="403" t="s">
        <v>240</v>
      </c>
      <c r="E51" s="226"/>
      <c r="F51" s="226"/>
      <c r="G51" s="226"/>
      <c r="H51" s="226"/>
      <c r="I51" s="226"/>
      <c r="J51" s="226"/>
      <c r="K51" s="226"/>
      <c r="L51" s="256"/>
      <c r="M51" s="257"/>
      <c r="N51" s="226"/>
      <c r="O51" s="226"/>
      <c r="P51" s="246"/>
    </row>
    <row r="52" spans="1:16" s="31" customFormat="1" ht="30" customHeight="1" x14ac:dyDescent="0.2">
      <c r="A52" s="26"/>
      <c r="B52" s="130" t="s">
        <v>130</v>
      </c>
      <c r="C52" s="128" t="s">
        <v>253</v>
      </c>
      <c r="D52" s="403" t="s">
        <v>431</v>
      </c>
      <c r="E52" s="226"/>
      <c r="F52" s="226"/>
      <c r="G52" s="226"/>
      <c r="H52" s="226"/>
      <c r="I52" s="226"/>
      <c r="J52" s="226"/>
      <c r="K52" s="226"/>
      <c r="L52" s="256"/>
      <c r="M52" s="257"/>
      <c r="N52" s="226"/>
      <c r="O52" s="226"/>
      <c r="P52" s="246"/>
    </row>
    <row r="53" spans="1:16" s="31" customFormat="1" ht="30" customHeight="1" x14ac:dyDescent="0.2">
      <c r="A53" s="26"/>
      <c r="B53" s="130" t="s">
        <v>132</v>
      </c>
      <c r="C53" s="128" t="s">
        <v>254</v>
      </c>
      <c r="D53" s="403" t="s">
        <v>407</v>
      </c>
      <c r="E53" s="226"/>
      <c r="F53" s="226"/>
      <c r="G53" s="226"/>
      <c r="H53" s="226"/>
      <c r="I53" s="226"/>
      <c r="J53" s="226"/>
      <c r="K53" s="226"/>
      <c r="L53" s="256"/>
      <c r="M53" s="257"/>
      <c r="N53" s="226"/>
      <c r="O53" s="226"/>
      <c r="P53" s="246"/>
    </row>
    <row r="54" spans="1:16" s="31" customFormat="1" ht="30" customHeight="1" x14ac:dyDescent="0.2">
      <c r="A54" s="26"/>
      <c r="B54" s="130" t="s">
        <v>133</v>
      </c>
      <c r="C54" s="128" t="s">
        <v>255</v>
      </c>
      <c r="D54" s="403" t="s">
        <v>241</v>
      </c>
      <c r="E54" s="226"/>
      <c r="F54" s="226"/>
      <c r="G54" s="226"/>
      <c r="H54" s="226"/>
      <c r="I54" s="226"/>
      <c r="J54" s="226"/>
      <c r="K54" s="226"/>
      <c r="L54" s="256"/>
      <c r="M54" s="257"/>
      <c r="N54" s="226"/>
      <c r="O54" s="226"/>
      <c r="P54" s="246"/>
    </row>
    <row r="55" spans="1:16" ht="30" customHeight="1" x14ac:dyDescent="0.25">
      <c r="B55" s="130" t="s">
        <v>134</v>
      </c>
      <c r="C55" s="128" t="s">
        <v>433</v>
      </c>
      <c r="D55" s="405" t="s">
        <v>243</v>
      </c>
      <c r="E55" s="258"/>
      <c r="F55" s="258"/>
      <c r="G55" s="258"/>
      <c r="H55" s="259"/>
      <c r="I55" s="258"/>
      <c r="J55" s="258"/>
      <c r="K55" s="258"/>
      <c r="L55" s="260"/>
      <c r="M55" s="279"/>
      <c r="N55" s="258"/>
      <c r="O55" s="258"/>
      <c r="P55" s="262"/>
    </row>
    <row r="56" spans="1:16" ht="38.25" customHeight="1" x14ac:dyDescent="0.25">
      <c r="B56" s="130" t="s">
        <v>135</v>
      </c>
      <c r="C56" s="128" t="s">
        <v>139</v>
      </c>
      <c r="D56" s="402" t="s">
        <v>503</v>
      </c>
      <c r="E56" s="276">
        <f t="shared" ref="E56:I56" si="36">SUM(E57:E64)</f>
        <v>0</v>
      </c>
      <c r="F56" s="276">
        <f t="shared" si="36"/>
        <v>0</v>
      </c>
      <c r="G56" s="276">
        <f t="shared" si="36"/>
        <v>0</v>
      </c>
      <c r="H56" s="276">
        <f t="shared" si="36"/>
        <v>0</v>
      </c>
      <c r="I56" s="276">
        <f t="shared" si="36"/>
        <v>0</v>
      </c>
      <c r="J56" s="276">
        <f>SUM(J57:J64)</f>
        <v>0</v>
      </c>
      <c r="K56" s="276">
        <f t="shared" ref="K56" si="37">SUM(K57:K64)</f>
        <v>0</v>
      </c>
      <c r="L56" s="277">
        <f t="shared" ref="L56" si="38">SUM(L57:L64)</f>
        <v>0</v>
      </c>
      <c r="M56" s="276">
        <f>SUM(M57:M64)</f>
        <v>0</v>
      </c>
      <c r="N56" s="276">
        <f>SUM(N57:N64)</f>
        <v>0</v>
      </c>
      <c r="O56" s="276">
        <f t="shared" ref="O56" si="39">SUM(O57:O64)</f>
        <v>0</v>
      </c>
      <c r="P56" s="278">
        <f t="shared" ref="P56" si="40">SUM(P57:P64)</f>
        <v>0</v>
      </c>
    </row>
    <row r="57" spans="1:16" ht="30" customHeight="1" x14ac:dyDescent="0.25">
      <c r="B57" s="130" t="s">
        <v>136</v>
      </c>
      <c r="C57" s="128" t="s">
        <v>142</v>
      </c>
      <c r="D57" s="403" t="s">
        <v>237</v>
      </c>
      <c r="E57" s="226"/>
      <c r="F57" s="226"/>
      <c r="G57" s="226"/>
      <c r="H57" s="226"/>
      <c r="I57" s="226"/>
      <c r="J57" s="226"/>
      <c r="K57" s="226"/>
      <c r="L57" s="256"/>
      <c r="M57" s="257"/>
      <c r="N57" s="226"/>
      <c r="O57" s="226"/>
      <c r="P57" s="246"/>
    </row>
    <row r="58" spans="1:16" ht="30" customHeight="1" x14ac:dyDescent="0.25">
      <c r="B58" s="130" t="s">
        <v>137</v>
      </c>
      <c r="C58" s="128" t="s">
        <v>145</v>
      </c>
      <c r="D58" s="403" t="s">
        <v>238</v>
      </c>
      <c r="E58" s="226"/>
      <c r="F58" s="226"/>
      <c r="G58" s="226"/>
      <c r="H58" s="226"/>
      <c r="I58" s="226"/>
      <c r="J58" s="226"/>
      <c r="K58" s="226"/>
      <c r="L58" s="256"/>
      <c r="M58" s="257"/>
      <c r="N58" s="226"/>
      <c r="O58" s="226"/>
      <c r="P58" s="246"/>
    </row>
    <row r="59" spans="1:16" ht="30" customHeight="1" x14ac:dyDescent="0.25">
      <c r="B59" s="130" t="s">
        <v>138</v>
      </c>
      <c r="C59" s="128" t="s">
        <v>148</v>
      </c>
      <c r="D59" s="403" t="s">
        <v>239</v>
      </c>
      <c r="E59" s="226"/>
      <c r="F59" s="226"/>
      <c r="G59" s="226"/>
      <c r="H59" s="226"/>
      <c r="I59" s="226"/>
      <c r="J59" s="226"/>
      <c r="K59" s="226"/>
      <c r="L59" s="256"/>
      <c r="M59" s="257"/>
      <c r="N59" s="226"/>
      <c r="O59" s="226"/>
      <c r="P59" s="246"/>
    </row>
    <row r="60" spans="1:16" ht="30" customHeight="1" x14ac:dyDescent="0.25">
      <c r="B60" s="130" t="s">
        <v>141</v>
      </c>
      <c r="C60" s="128" t="s">
        <v>151</v>
      </c>
      <c r="D60" s="403" t="s">
        <v>240</v>
      </c>
      <c r="E60" s="226"/>
      <c r="F60" s="226"/>
      <c r="G60" s="226"/>
      <c r="H60" s="226"/>
      <c r="I60" s="226"/>
      <c r="J60" s="226"/>
      <c r="K60" s="226"/>
      <c r="L60" s="256"/>
      <c r="M60" s="257"/>
      <c r="N60" s="226"/>
      <c r="O60" s="226"/>
      <c r="P60" s="246"/>
    </row>
    <row r="61" spans="1:16" s="31" customFormat="1" ht="30" customHeight="1" x14ac:dyDescent="0.2">
      <c r="A61" s="26"/>
      <c r="B61" s="130" t="s">
        <v>144</v>
      </c>
      <c r="C61" s="128" t="s">
        <v>154</v>
      </c>
      <c r="D61" s="403" t="s">
        <v>431</v>
      </c>
      <c r="E61" s="226"/>
      <c r="F61" s="226"/>
      <c r="G61" s="226"/>
      <c r="H61" s="226"/>
      <c r="I61" s="226"/>
      <c r="J61" s="226"/>
      <c r="K61" s="226"/>
      <c r="L61" s="256"/>
      <c r="M61" s="257"/>
      <c r="N61" s="226"/>
      <c r="O61" s="226"/>
      <c r="P61" s="246"/>
    </row>
    <row r="62" spans="1:16" ht="30" customHeight="1" x14ac:dyDescent="0.25">
      <c r="B62" s="130" t="s">
        <v>147</v>
      </c>
      <c r="C62" s="128" t="s">
        <v>157</v>
      </c>
      <c r="D62" s="403" t="s">
        <v>407</v>
      </c>
      <c r="E62" s="226"/>
      <c r="F62" s="226"/>
      <c r="G62" s="226"/>
      <c r="H62" s="226"/>
      <c r="I62" s="226"/>
      <c r="J62" s="226"/>
      <c r="K62" s="226"/>
      <c r="L62" s="256"/>
      <c r="M62" s="257"/>
      <c r="N62" s="226"/>
      <c r="O62" s="226"/>
      <c r="P62" s="246"/>
    </row>
    <row r="63" spans="1:16" ht="30" customHeight="1" x14ac:dyDescent="0.25">
      <c r="B63" s="130" t="s">
        <v>150</v>
      </c>
      <c r="C63" s="128" t="s">
        <v>160</v>
      </c>
      <c r="D63" s="403" t="s">
        <v>241</v>
      </c>
      <c r="E63" s="226"/>
      <c r="F63" s="226"/>
      <c r="G63" s="226"/>
      <c r="H63" s="226"/>
      <c r="I63" s="226"/>
      <c r="J63" s="226"/>
      <c r="K63" s="226"/>
      <c r="L63" s="256"/>
      <c r="M63" s="257"/>
      <c r="N63" s="226"/>
      <c r="O63" s="226"/>
      <c r="P63" s="246"/>
    </row>
    <row r="64" spans="1:16" ht="30" customHeight="1" x14ac:dyDescent="0.25">
      <c r="B64" s="130" t="s">
        <v>153</v>
      </c>
      <c r="C64" s="128" t="s">
        <v>163</v>
      </c>
      <c r="D64" s="403" t="s">
        <v>243</v>
      </c>
      <c r="E64" s="258"/>
      <c r="F64" s="258"/>
      <c r="G64" s="258"/>
      <c r="H64" s="259"/>
      <c r="I64" s="258"/>
      <c r="J64" s="258"/>
      <c r="K64" s="258"/>
      <c r="L64" s="260"/>
      <c r="M64" s="261"/>
      <c r="N64" s="258"/>
      <c r="O64" s="258"/>
      <c r="P64" s="262"/>
    </row>
    <row r="65" spans="1:17" ht="38.25" customHeight="1" x14ac:dyDescent="0.25">
      <c r="B65" s="130" t="s">
        <v>156</v>
      </c>
      <c r="C65" s="128" t="s">
        <v>170</v>
      </c>
      <c r="D65" s="404" t="s">
        <v>504</v>
      </c>
      <c r="E65" s="255">
        <f t="shared" ref="E65:I65" si="41">SUM(E66:E73)</f>
        <v>0</v>
      </c>
      <c r="F65" s="255">
        <f t="shared" si="41"/>
        <v>0</v>
      </c>
      <c r="G65" s="255">
        <f t="shared" si="41"/>
        <v>0</v>
      </c>
      <c r="H65" s="255">
        <f t="shared" si="41"/>
        <v>0</v>
      </c>
      <c r="I65" s="255">
        <f t="shared" si="41"/>
        <v>0</v>
      </c>
      <c r="J65" s="255">
        <f>SUM(J66:J73)</f>
        <v>0</v>
      </c>
      <c r="K65" s="255">
        <f t="shared" ref="K65" si="42">SUM(K66:K73)</f>
        <v>0</v>
      </c>
      <c r="L65" s="274">
        <f t="shared" ref="L65" si="43">SUM(L66:L73)</f>
        <v>0</v>
      </c>
      <c r="M65" s="255">
        <f>SUM(M66:M73)</f>
        <v>0</v>
      </c>
      <c r="N65" s="255">
        <f>SUM(N66:N73)</f>
        <v>0</v>
      </c>
      <c r="O65" s="255">
        <f t="shared" ref="O65" si="44">SUM(O66:O73)</f>
        <v>0</v>
      </c>
      <c r="P65" s="278">
        <f t="shared" ref="P65" si="45">SUM(P66:P73)</f>
        <v>0</v>
      </c>
    </row>
    <row r="66" spans="1:17" ht="30" customHeight="1" x14ac:dyDescent="0.25">
      <c r="B66" s="130" t="s">
        <v>159</v>
      </c>
      <c r="C66" s="128" t="s">
        <v>173</v>
      </c>
      <c r="D66" s="403" t="s">
        <v>237</v>
      </c>
      <c r="E66" s="226"/>
      <c r="F66" s="226"/>
      <c r="G66" s="226"/>
      <c r="H66" s="226"/>
      <c r="I66" s="226"/>
      <c r="J66" s="226"/>
      <c r="K66" s="226"/>
      <c r="L66" s="256"/>
      <c r="M66" s="257"/>
      <c r="N66" s="226"/>
      <c r="O66" s="226"/>
      <c r="P66" s="246"/>
    </row>
    <row r="67" spans="1:17" ht="30" customHeight="1" x14ac:dyDescent="0.25">
      <c r="B67" s="130" t="s">
        <v>162</v>
      </c>
      <c r="C67" s="128" t="s">
        <v>175</v>
      </c>
      <c r="D67" s="403" t="s">
        <v>238</v>
      </c>
      <c r="E67" s="226"/>
      <c r="F67" s="226"/>
      <c r="G67" s="226"/>
      <c r="H67" s="226"/>
      <c r="I67" s="226"/>
      <c r="J67" s="226"/>
      <c r="K67" s="226"/>
      <c r="L67" s="256"/>
      <c r="M67" s="257"/>
      <c r="N67" s="226"/>
      <c r="O67" s="226"/>
      <c r="P67" s="246"/>
    </row>
    <row r="68" spans="1:17" ht="30" customHeight="1" x14ac:dyDescent="0.25">
      <c r="B68" s="130" t="s">
        <v>165</v>
      </c>
      <c r="C68" s="128" t="s">
        <v>178</v>
      </c>
      <c r="D68" s="403" t="s">
        <v>239</v>
      </c>
      <c r="E68" s="226"/>
      <c r="F68" s="226"/>
      <c r="G68" s="226"/>
      <c r="H68" s="226"/>
      <c r="I68" s="226"/>
      <c r="J68" s="226"/>
      <c r="K68" s="226"/>
      <c r="L68" s="256"/>
      <c r="M68" s="257"/>
      <c r="N68" s="226"/>
      <c r="O68" s="226"/>
      <c r="P68" s="246"/>
    </row>
    <row r="69" spans="1:17" ht="30" customHeight="1" x14ac:dyDescent="0.25">
      <c r="B69" s="130" t="s">
        <v>166</v>
      </c>
      <c r="C69" s="128" t="s">
        <v>256</v>
      </c>
      <c r="D69" s="403" t="s">
        <v>240</v>
      </c>
      <c r="E69" s="226"/>
      <c r="F69" s="226"/>
      <c r="G69" s="226"/>
      <c r="H69" s="226"/>
      <c r="I69" s="226"/>
      <c r="J69" s="226"/>
      <c r="K69" s="226"/>
      <c r="L69" s="256"/>
      <c r="M69" s="257"/>
      <c r="N69" s="226"/>
      <c r="O69" s="226"/>
      <c r="P69" s="246"/>
    </row>
    <row r="70" spans="1:17" s="31" customFormat="1" ht="30" customHeight="1" x14ac:dyDescent="0.2">
      <c r="A70" s="26"/>
      <c r="B70" s="130" t="s">
        <v>167</v>
      </c>
      <c r="C70" s="128" t="s">
        <v>257</v>
      </c>
      <c r="D70" s="403" t="s">
        <v>431</v>
      </c>
      <c r="E70" s="226"/>
      <c r="F70" s="226"/>
      <c r="G70" s="226"/>
      <c r="H70" s="226"/>
      <c r="I70" s="226"/>
      <c r="J70" s="226"/>
      <c r="K70" s="226"/>
      <c r="L70" s="256"/>
      <c r="M70" s="257"/>
      <c r="N70" s="226"/>
      <c r="O70" s="226"/>
      <c r="P70" s="246"/>
    </row>
    <row r="71" spans="1:17" ht="30" customHeight="1" x14ac:dyDescent="0.25">
      <c r="B71" s="130" t="s">
        <v>168</v>
      </c>
      <c r="C71" s="128" t="s">
        <v>258</v>
      </c>
      <c r="D71" s="403" t="s">
        <v>407</v>
      </c>
      <c r="E71" s="226"/>
      <c r="F71" s="226"/>
      <c r="G71" s="226"/>
      <c r="H71" s="226"/>
      <c r="I71" s="226"/>
      <c r="J71" s="226"/>
      <c r="K71" s="226"/>
      <c r="L71" s="256"/>
      <c r="M71" s="257"/>
      <c r="N71" s="226"/>
      <c r="O71" s="226"/>
      <c r="P71" s="246"/>
    </row>
    <row r="72" spans="1:17" s="31" customFormat="1" ht="30" customHeight="1" x14ac:dyDescent="0.2">
      <c r="A72" s="26"/>
      <c r="B72" s="130" t="s">
        <v>172</v>
      </c>
      <c r="C72" s="128" t="s">
        <v>259</v>
      </c>
      <c r="D72" s="403" t="s">
        <v>241</v>
      </c>
      <c r="E72" s="226"/>
      <c r="F72" s="226"/>
      <c r="G72" s="226"/>
      <c r="H72" s="226"/>
      <c r="I72" s="226"/>
      <c r="J72" s="226"/>
      <c r="K72" s="226"/>
      <c r="L72" s="256"/>
      <c r="M72" s="257"/>
      <c r="N72" s="226"/>
      <c r="O72" s="226"/>
      <c r="P72" s="246"/>
      <c r="Q72" s="26"/>
    </row>
    <row r="73" spans="1:17" s="31" customFormat="1" ht="30" customHeight="1" x14ac:dyDescent="0.2">
      <c r="A73" s="26"/>
      <c r="B73" s="130" t="s">
        <v>174</v>
      </c>
      <c r="C73" s="128" t="s">
        <v>434</v>
      </c>
      <c r="D73" s="403" t="s">
        <v>243</v>
      </c>
      <c r="E73" s="258"/>
      <c r="F73" s="258"/>
      <c r="G73" s="258"/>
      <c r="H73" s="259"/>
      <c r="I73" s="258"/>
      <c r="J73" s="258"/>
      <c r="K73" s="258"/>
      <c r="L73" s="260"/>
      <c r="M73" s="261"/>
      <c r="N73" s="258"/>
      <c r="O73" s="258"/>
      <c r="P73" s="262"/>
      <c r="Q73" s="26"/>
    </row>
    <row r="74" spans="1:17" s="31" customFormat="1" ht="38.25" customHeight="1" x14ac:dyDescent="0.2">
      <c r="A74" s="26"/>
      <c r="B74" s="130" t="s">
        <v>177</v>
      </c>
      <c r="C74" s="128" t="s">
        <v>327</v>
      </c>
      <c r="D74" s="404" t="s">
        <v>505</v>
      </c>
      <c r="E74" s="255">
        <f>SUM(E75:E82)</f>
        <v>0</v>
      </c>
      <c r="F74" s="263"/>
      <c r="G74" s="255">
        <f>SUM(G75:G82)</f>
        <v>0</v>
      </c>
      <c r="H74" s="255">
        <f t="shared" ref="H74:I74" si="46">SUM(H75:H81)</f>
        <v>0</v>
      </c>
      <c r="I74" s="255">
        <f t="shared" si="46"/>
        <v>0</v>
      </c>
      <c r="J74" s="255">
        <f>SUM(J75:J81)</f>
        <v>0</v>
      </c>
      <c r="K74" s="255">
        <f t="shared" ref="K74" si="47">SUM(K75:K81)</f>
        <v>0</v>
      </c>
      <c r="L74" s="275">
        <f>SUM(L75:L81)</f>
        <v>0</v>
      </c>
      <c r="M74" s="255">
        <f>SUM(M75:M81)</f>
        <v>0</v>
      </c>
      <c r="N74" s="264"/>
      <c r="O74" s="255">
        <f>SUM(O75:O81)</f>
        <v>0</v>
      </c>
      <c r="P74" s="278">
        <f>SUM(P75:P81)</f>
        <v>0</v>
      </c>
      <c r="Q74" s="26"/>
    </row>
    <row r="75" spans="1:17" s="31" customFormat="1" ht="30" customHeight="1" x14ac:dyDescent="0.2">
      <c r="A75" s="26"/>
      <c r="B75" s="130" t="s">
        <v>179</v>
      </c>
      <c r="C75" s="128" t="s">
        <v>435</v>
      </c>
      <c r="D75" s="403" t="s">
        <v>237</v>
      </c>
      <c r="E75" s="226"/>
      <c r="F75" s="263"/>
      <c r="G75" s="226"/>
      <c r="H75" s="226"/>
      <c r="I75" s="226"/>
      <c r="J75" s="226"/>
      <c r="K75" s="226"/>
      <c r="L75" s="256"/>
      <c r="M75" s="257"/>
      <c r="N75" s="264"/>
      <c r="O75" s="226"/>
      <c r="P75" s="246"/>
      <c r="Q75" s="26"/>
    </row>
    <row r="76" spans="1:17" s="31" customFormat="1" ht="30" customHeight="1" x14ac:dyDescent="0.2">
      <c r="A76" s="26"/>
      <c r="B76" s="130" t="s">
        <v>181</v>
      </c>
      <c r="C76" s="128" t="s">
        <v>436</v>
      </c>
      <c r="D76" s="403" t="s">
        <v>238</v>
      </c>
      <c r="E76" s="226"/>
      <c r="F76" s="263"/>
      <c r="G76" s="226"/>
      <c r="H76" s="226"/>
      <c r="I76" s="226"/>
      <c r="J76" s="226"/>
      <c r="K76" s="226"/>
      <c r="L76" s="256"/>
      <c r="M76" s="257"/>
      <c r="N76" s="264"/>
      <c r="O76" s="226"/>
      <c r="P76" s="246"/>
      <c r="Q76" s="26"/>
    </row>
    <row r="77" spans="1:17" s="31" customFormat="1" ht="30" customHeight="1" x14ac:dyDescent="0.2">
      <c r="A77" s="26"/>
      <c r="B77" s="130" t="s">
        <v>183</v>
      </c>
      <c r="C77" s="128" t="s">
        <v>437</v>
      </c>
      <c r="D77" s="403" t="s">
        <v>239</v>
      </c>
      <c r="E77" s="226"/>
      <c r="F77" s="263"/>
      <c r="G77" s="226"/>
      <c r="H77" s="226"/>
      <c r="I77" s="226"/>
      <c r="J77" s="226"/>
      <c r="K77" s="226"/>
      <c r="L77" s="256"/>
      <c r="M77" s="257"/>
      <c r="N77" s="264"/>
      <c r="O77" s="226"/>
      <c r="P77" s="246"/>
      <c r="Q77" s="26"/>
    </row>
    <row r="78" spans="1:17" s="31" customFormat="1" ht="30" customHeight="1" x14ac:dyDescent="0.2">
      <c r="A78" s="26"/>
      <c r="B78" s="130" t="s">
        <v>185</v>
      </c>
      <c r="C78" s="128" t="s">
        <v>438</v>
      </c>
      <c r="D78" s="403" t="s">
        <v>240</v>
      </c>
      <c r="E78" s="226"/>
      <c r="F78" s="263"/>
      <c r="G78" s="226"/>
      <c r="H78" s="226"/>
      <c r="I78" s="226"/>
      <c r="J78" s="226"/>
      <c r="K78" s="226"/>
      <c r="L78" s="256"/>
      <c r="M78" s="257"/>
      <c r="N78" s="264"/>
      <c r="O78" s="226"/>
      <c r="P78" s="246"/>
      <c r="Q78" s="26"/>
    </row>
    <row r="79" spans="1:17" s="31" customFormat="1" ht="30" customHeight="1" x14ac:dyDescent="0.2">
      <c r="A79" s="26"/>
      <c r="B79" s="130" t="s">
        <v>187</v>
      </c>
      <c r="C79" s="128" t="s">
        <v>439</v>
      </c>
      <c r="D79" s="403" t="s">
        <v>431</v>
      </c>
      <c r="E79" s="226"/>
      <c r="F79" s="263"/>
      <c r="G79" s="226"/>
      <c r="H79" s="226"/>
      <c r="I79" s="226"/>
      <c r="J79" s="226"/>
      <c r="K79" s="226"/>
      <c r="L79" s="256"/>
      <c r="M79" s="257"/>
      <c r="N79" s="264"/>
      <c r="O79" s="226"/>
      <c r="P79" s="246"/>
    </row>
    <row r="80" spans="1:17" s="31" customFormat="1" ht="30" customHeight="1" x14ac:dyDescent="0.2">
      <c r="A80" s="26"/>
      <c r="B80" s="130" t="s">
        <v>189</v>
      </c>
      <c r="C80" s="128" t="s">
        <v>440</v>
      </c>
      <c r="D80" s="403" t="s">
        <v>407</v>
      </c>
      <c r="E80" s="226"/>
      <c r="F80" s="263"/>
      <c r="G80" s="226"/>
      <c r="H80" s="226"/>
      <c r="I80" s="226"/>
      <c r="J80" s="226"/>
      <c r="K80" s="226"/>
      <c r="L80" s="256"/>
      <c r="M80" s="257"/>
      <c r="N80" s="264"/>
      <c r="O80" s="226"/>
      <c r="P80" s="246"/>
      <c r="Q80" s="26"/>
    </row>
    <row r="81" spans="1:17" s="31" customFormat="1" ht="30" customHeight="1" x14ac:dyDescent="0.2">
      <c r="A81" s="26"/>
      <c r="B81" s="130" t="s">
        <v>190</v>
      </c>
      <c r="C81" s="128" t="s">
        <v>441</v>
      </c>
      <c r="D81" s="403" t="s">
        <v>241</v>
      </c>
      <c r="E81" s="226"/>
      <c r="F81" s="263"/>
      <c r="G81" s="226"/>
      <c r="H81" s="226"/>
      <c r="I81" s="226"/>
      <c r="J81" s="226"/>
      <c r="K81" s="226"/>
      <c r="L81" s="256"/>
      <c r="M81" s="257"/>
      <c r="N81" s="264"/>
      <c r="O81" s="226"/>
      <c r="P81" s="246"/>
      <c r="Q81" s="26"/>
    </row>
    <row r="82" spans="1:17" s="31" customFormat="1" ht="30" customHeight="1" x14ac:dyDescent="0.2">
      <c r="A82" s="26"/>
      <c r="B82" s="130" t="s">
        <v>506</v>
      </c>
      <c r="C82" s="128" t="s">
        <v>442</v>
      </c>
      <c r="D82" s="405" t="s">
        <v>243</v>
      </c>
      <c r="E82" s="226"/>
      <c r="F82" s="263"/>
      <c r="G82" s="226"/>
      <c r="H82" s="263"/>
      <c r="I82" s="264"/>
      <c r="J82" s="264"/>
      <c r="K82" s="264"/>
      <c r="L82" s="265"/>
      <c r="M82" s="266"/>
      <c r="N82" s="264"/>
      <c r="O82" s="264"/>
      <c r="P82" s="267"/>
      <c r="Q82" s="26"/>
    </row>
    <row r="83" spans="1:17" ht="30" customHeight="1" x14ac:dyDescent="0.25">
      <c r="B83" s="545" t="s">
        <v>333</v>
      </c>
      <c r="C83" s="546"/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7"/>
    </row>
    <row r="84" spans="1:17" ht="30" customHeight="1" x14ac:dyDescent="0.25">
      <c r="B84" s="130" t="s">
        <v>194</v>
      </c>
      <c r="C84" s="128" t="s">
        <v>260</v>
      </c>
      <c r="D84" s="151" t="s">
        <v>261</v>
      </c>
      <c r="E84" s="226"/>
      <c r="F84" s="263"/>
      <c r="G84" s="226"/>
      <c r="H84" s="263"/>
      <c r="I84" s="264"/>
      <c r="J84" s="264"/>
      <c r="K84" s="264"/>
      <c r="L84" s="265"/>
      <c r="M84" s="266"/>
      <c r="N84" s="264"/>
      <c r="O84" s="264"/>
      <c r="P84" s="267"/>
    </row>
    <row r="85" spans="1:17" ht="30" customHeight="1" x14ac:dyDescent="0.25">
      <c r="B85" s="130" t="s">
        <v>195</v>
      </c>
      <c r="C85" s="128" t="s">
        <v>465</v>
      </c>
      <c r="D85" s="151" t="s">
        <v>262</v>
      </c>
      <c r="E85" s="226"/>
      <c r="F85" s="263"/>
      <c r="G85" s="226"/>
      <c r="H85" s="263"/>
      <c r="I85" s="355"/>
      <c r="J85" s="355"/>
      <c r="K85" s="355"/>
      <c r="L85" s="356"/>
      <c r="M85" s="266"/>
      <c r="N85" s="264"/>
      <c r="O85" s="264"/>
      <c r="P85" s="267"/>
    </row>
    <row r="86" spans="1:17" ht="30" customHeight="1" thickBot="1" x14ac:dyDescent="0.3">
      <c r="B86" s="131" t="s">
        <v>196</v>
      </c>
      <c r="C86" s="132" t="s">
        <v>466</v>
      </c>
      <c r="D86" s="152" t="s">
        <v>263</v>
      </c>
      <c r="E86" s="268"/>
      <c r="F86" s="269"/>
      <c r="G86" s="268"/>
      <c r="H86" s="269"/>
      <c r="I86" s="270"/>
      <c r="J86" s="270"/>
      <c r="K86" s="270"/>
      <c r="L86" s="271"/>
      <c r="M86" s="272"/>
      <c r="N86" s="270"/>
      <c r="O86" s="270"/>
      <c r="P86" s="273"/>
    </row>
  </sheetData>
  <mergeCells count="16">
    <mergeCell ref="B83:P83"/>
    <mergeCell ref="M6:P6"/>
    <mergeCell ref="B2:P2"/>
    <mergeCell ref="B8:B9"/>
    <mergeCell ref="C8:C9"/>
    <mergeCell ref="D8:D9"/>
    <mergeCell ref="B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="70" zoomScaleNormal="70" zoomScalePageLayoutView="55" workbookViewId="0">
      <selection activeCell="J10" sqref="J10"/>
    </sheetView>
  </sheetViews>
  <sheetFormatPr defaultColWidth="11.42578125" defaultRowHeight="14.25" x14ac:dyDescent="0.25"/>
  <cols>
    <col min="1" max="1" width="2.42578125" style="35" customWidth="1"/>
    <col min="2" max="2" width="8.85546875" style="39" bestFit="1" customWidth="1"/>
    <col min="3" max="3" width="8.140625" style="40" customWidth="1"/>
    <col min="4" max="4" width="76.42578125" style="35" customWidth="1"/>
    <col min="5" max="5" width="21.5703125" style="35" customWidth="1"/>
    <col min="6" max="6" width="91.7109375" style="35" customWidth="1"/>
    <col min="7" max="7" width="2.42578125" style="72" customWidth="1"/>
    <col min="8" max="10" width="11.42578125" style="72"/>
    <col min="11" max="16384" width="11.42578125" style="35"/>
  </cols>
  <sheetData>
    <row r="1" spans="1:11" ht="15" thickBot="1" x14ac:dyDescent="0.3">
      <c r="B1" s="50"/>
    </row>
    <row r="2" spans="1:11" ht="30" customHeight="1" thickBot="1" x14ac:dyDescent="0.3">
      <c r="B2" s="445" t="s">
        <v>495</v>
      </c>
      <c r="C2" s="562"/>
      <c r="D2" s="562"/>
      <c r="E2" s="562"/>
      <c r="F2" s="563"/>
      <c r="G2" s="77"/>
      <c r="H2" s="78"/>
      <c r="I2" s="78"/>
      <c r="J2" s="78"/>
      <c r="K2" s="78"/>
    </row>
    <row r="3" spans="1:11" ht="15" customHeight="1" x14ac:dyDescent="0.25">
      <c r="B3" s="70"/>
      <c r="C3" s="70"/>
      <c r="D3" s="76"/>
      <c r="E3" s="76"/>
      <c r="F3" s="89" t="s">
        <v>459</v>
      </c>
      <c r="G3" s="54"/>
      <c r="H3" s="78"/>
      <c r="I3" s="78"/>
      <c r="J3" s="78"/>
      <c r="K3" s="78"/>
    </row>
    <row r="4" spans="1:11" ht="15" customHeight="1" x14ac:dyDescent="0.25">
      <c r="B4" s="70"/>
      <c r="C4" s="70"/>
      <c r="D4" s="357" t="s">
        <v>680</v>
      </c>
      <c r="E4" s="400"/>
      <c r="F4" s="89"/>
      <c r="G4" s="54"/>
      <c r="H4" s="78"/>
      <c r="I4" s="78"/>
      <c r="J4" s="78"/>
      <c r="K4" s="78"/>
    </row>
    <row r="5" spans="1:11" ht="15" customHeight="1" thickBot="1" x14ac:dyDescent="0.3">
      <c r="B5" s="70"/>
      <c r="C5" s="70"/>
      <c r="D5" s="76"/>
      <c r="E5" s="76"/>
      <c r="F5" s="89"/>
      <c r="G5" s="54"/>
      <c r="H5" s="78"/>
      <c r="I5" s="78"/>
      <c r="J5" s="78"/>
      <c r="K5" s="78"/>
    </row>
    <row r="6" spans="1:11" s="37" customFormat="1" ht="28.5" x14ac:dyDescent="0.25">
      <c r="B6" s="138"/>
      <c r="C6" s="139"/>
      <c r="D6" s="140"/>
      <c r="E6" s="134" t="s">
        <v>337</v>
      </c>
      <c r="F6" s="564" t="s">
        <v>338</v>
      </c>
      <c r="G6" s="51"/>
      <c r="H6" s="54"/>
      <c r="I6" s="54"/>
      <c r="J6" s="54"/>
      <c r="K6" s="54"/>
    </row>
    <row r="7" spans="1:11" s="37" customFormat="1" ht="15" thickBot="1" x14ac:dyDescent="0.3">
      <c r="B7" s="352" t="s">
        <v>18</v>
      </c>
      <c r="C7" s="353" t="s">
        <v>19</v>
      </c>
      <c r="D7" s="353" t="s">
        <v>20</v>
      </c>
      <c r="E7" s="354" t="s">
        <v>21</v>
      </c>
      <c r="F7" s="565"/>
      <c r="G7" s="51"/>
      <c r="H7" s="54"/>
      <c r="I7" s="54"/>
      <c r="J7" s="54"/>
      <c r="K7" s="54"/>
    </row>
    <row r="8" spans="1:11" s="37" customFormat="1" ht="30" customHeight="1" thickBot="1" x14ac:dyDescent="0.3">
      <c r="B8" s="569" t="s">
        <v>339</v>
      </c>
      <c r="C8" s="570"/>
      <c r="D8" s="570"/>
      <c r="E8" s="570"/>
      <c r="F8" s="571"/>
      <c r="G8" s="51"/>
      <c r="H8" s="54"/>
      <c r="I8" s="54"/>
      <c r="J8" s="54"/>
      <c r="K8" s="54"/>
    </row>
    <row r="9" spans="1:11" s="37" customFormat="1" ht="30" customHeight="1" x14ac:dyDescent="0.25">
      <c r="B9" s="566" t="s">
        <v>340</v>
      </c>
      <c r="C9" s="567"/>
      <c r="D9" s="567"/>
      <c r="E9" s="567"/>
      <c r="F9" s="568"/>
      <c r="G9" s="51"/>
      <c r="H9" s="54"/>
      <c r="I9" s="54"/>
      <c r="J9" s="54"/>
      <c r="K9" s="54"/>
    </row>
    <row r="10" spans="1:11" s="37" customFormat="1" ht="30" customHeight="1" x14ac:dyDescent="0.25">
      <c r="B10" s="360" t="s">
        <v>21</v>
      </c>
      <c r="C10" s="361" t="s">
        <v>496</v>
      </c>
      <c r="D10" s="429" t="s">
        <v>775</v>
      </c>
      <c r="E10" s="435">
        <f>E39</f>
        <v>0</v>
      </c>
      <c r="F10" s="412" t="s">
        <v>341</v>
      </c>
      <c r="G10" s="51"/>
      <c r="H10" s="54"/>
      <c r="I10" s="54"/>
      <c r="J10" s="54"/>
      <c r="K10" s="54"/>
    </row>
    <row r="11" spans="1:11" s="37" customFormat="1" ht="30" customHeight="1" x14ac:dyDescent="0.25">
      <c r="B11" s="360" t="s">
        <v>22</v>
      </c>
      <c r="C11" s="361" t="s">
        <v>260</v>
      </c>
      <c r="D11" s="436" t="s">
        <v>776</v>
      </c>
      <c r="E11" s="435">
        <f>E48</f>
        <v>0</v>
      </c>
      <c r="F11" s="412" t="s">
        <v>342</v>
      </c>
      <c r="G11" s="51"/>
      <c r="H11" s="54"/>
      <c r="I11" s="54"/>
      <c r="J11" s="54"/>
      <c r="K11" s="54"/>
    </row>
    <row r="12" spans="1:11" s="37" customFormat="1" ht="30" customHeight="1" thickBot="1" x14ac:dyDescent="0.3">
      <c r="B12" s="362" t="s">
        <v>23</v>
      </c>
      <c r="C12" s="363" t="s">
        <v>465</v>
      </c>
      <c r="D12" s="437" t="s">
        <v>777</v>
      </c>
      <c r="E12" s="102" t="str">
        <f>IF(ISERROR(E10/E11),"",E10/E11)</f>
        <v/>
      </c>
      <c r="F12" s="413" t="s">
        <v>343</v>
      </c>
      <c r="G12" s="51"/>
      <c r="H12" s="54"/>
      <c r="I12" s="54"/>
      <c r="J12" s="54"/>
      <c r="K12" s="54"/>
    </row>
    <row r="13" spans="1:11" s="37" customFormat="1" ht="30" customHeight="1" x14ac:dyDescent="0.25">
      <c r="B13" s="559" t="s">
        <v>344</v>
      </c>
      <c r="C13" s="560"/>
      <c r="D13" s="560"/>
      <c r="E13" s="560"/>
      <c r="F13" s="561"/>
      <c r="G13" s="51"/>
      <c r="H13" s="54"/>
      <c r="I13" s="54"/>
      <c r="J13" s="54"/>
      <c r="K13" s="54"/>
    </row>
    <row r="14" spans="1:11" s="37" customFormat="1" ht="30" customHeight="1" x14ac:dyDescent="0.25">
      <c r="B14" s="360" t="s">
        <v>24</v>
      </c>
      <c r="C14" s="361" t="s">
        <v>466</v>
      </c>
      <c r="D14" s="409" t="s">
        <v>426</v>
      </c>
      <c r="E14" s="83">
        <f>'72'!H10</f>
        <v>0</v>
      </c>
      <c r="F14" s="412" t="s">
        <v>686</v>
      </c>
      <c r="G14" s="51"/>
      <c r="H14" s="54"/>
      <c r="I14" s="54"/>
      <c r="J14" s="54"/>
      <c r="K14" s="54"/>
    </row>
    <row r="15" spans="1:11" s="37" customFormat="1" ht="30" customHeight="1" x14ac:dyDescent="0.25">
      <c r="B15" s="360" t="s">
        <v>25</v>
      </c>
      <c r="C15" s="361" t="s">
        <v>705</v>
      </c>
      <c r="D15" s="409" t="s">
        <v>345</v>
      </c>
      <c r="E15" s="83">
        <f>SUM('74'!P40:R40,'75'!H12,'75'!P12,'75'!H21,'75'!P21,'75'!H30,'75'!P30,'75'!H39,'75'!P39,'75'!H48,'75'!P48,'75'!H57,'75'!P57,'75'!H66,'75'!P66,'75'!H75,'75'!P75,'72'!H23)</f>
        <v>0</v>
      </c>
      <c r="F15" s="412" t="s">
        <v>687</v>
      </c>
      <c r="G15" s="51"/>
      <c r="H15" s="54"/>
      <c r="I15" s="54"/>
      <c r="J15" s="54"/>
      <c r="K15" s="54"/>
    </row>
    <row r="16" spans="1:11" s="54" customFormat="1" ht="30" customHeight="1" x14ac:dyDescent="0.25">
      <c r="A16" s="37"/>
      <c r="B16" s="360" t="s">
        <v>26</v>
      </c>
      <c r="C16" s="361" t="s">
        <v>706</v>
      </c>
      <c r="D16" s="409" t="s">
        <v>346</v>
      </c>
      <c r="E16" s="83">
        <f>SUM('73'!G103,'73'!G112,'75'!F11,'75'!N11)</f>
        <v>0</v>
      </c>
      <c r="F16" s="412" t="s">
        <v>688</v>
      </c>
      <c r="G16" s="51"/>
    </row>
    <row r="17" spans="1:8" s="54" customFormat="1" ht="30" customHeight="1" x14ac:dyDescent="0.25">
      <c r="A17" s="37"/>
      <c r="B17" s="360" t="s">
        <v>42</v>
      </c>
      <c r="C17" s="361" t="s">
        <v>707</v>
      </c>
      <c r="D17" s="409" t="s">
        <v>347</v>
      </c>
      <c r="E17" s="83">
        <f>'73'!E101</f>
        <v>0</v>
      </c>
      <c r="F17" s="412" t="s">
        <v>689</v>
      </c>
      <c r="G17" s="51"/>
    </row>
    <row r="18" spans="1:8" s="54" customFormat="1" ht="30" customHeight="1" x14ac:dyDescent="0.25">
      <c r="A18" s="37"/>
      <c r="B18" s="360" t="s">
        <v>49</v>
      </c>
      <c r="C18" s="361" t="s">
        <v>708</v>
      </c>
      <c r="D18" s="409" t="s">
        <v>348</v>
      </c>
      <c r="E18" s="83">
        <f>'74'!F38+'74'!G38+'74'!H38-'74'!F47-'74'!G47-'74'!H47</f>
        <v>0</v>
      </c>
      <c r="F18" s="412" t="s">
        <v>690</v>
      </c>
      <c r="G18" s="51"/>
    </row>
    <row r="19" spans="1:8" s="54" customFormat="1" ht="30" customHeight="1" thickBot="1" x14ac:dyDescent="0.3">
      <c r="A19" s="37"/>
      <c r="B19" s="418" t="s">
        <v>51</v>
      </c>
      <c r="C19" s="419" t="s">
        <v>709</v>
      </c>
      <c r="D19" s="420" t="s">
        <v>349</v>
      </c>
      <c r="E19" s="421">
        <f>E14-E15+E16-E17+E18</f>
        <v>0</v>
      </c>
      <c r="F19" s="422" t="s">
        <v>350</v>
      </c>
      <c r="G19" s="51"/>
    </row>
    <row r="20" spans="1:8" s="54" customFormat="1" ht="30" customHeight="1" x14ac:dyDescent="0.25">
      <c r="A20" s="37"/>
      <c r="B20" s="406" t="s">
        <v>54</v>
      </c>
      <c r="C20" s="359" t="s">
        <v>710</v>
      </c>
      <c r="D20" s="417" t="s">
        <v>427</v>
      </c>
      <c r="E20" s="85">
        <f>'72'!H25</f>
        <v>0</v>
      </c>
      <c r="F20" s="412" t="s">
        <v>691</v>
      </c>
      <c r="G20" s="51"/>
    </row>
    <row r="21" spans="1:8" s="54" customFormat="1" ht="30" customHeight="1" x14ac:dyDescent="0.25">
      <c r="A21" s="37"/>
      <c r="B21" s="360" t="s">
        <v>56</v>
      </c>
      <c r="C21" s="361" t="s">
        <v>711</v>
      </c>
      <c r="D21" s="409" t="s">
        <v>352</v>
      </c>
      <c r="E21" s="83">
        <f>SUM('74'!P41,'74'!Q41,'74'!R41,'75'!H13,'75'!P13,'75'!H22,'75'!P22,'75'!H31,'75'!P31,'75'!H40,'75'!P40,'75'!H49,'75'!P49,'75'!H58,'75'!P58,'75'!H67,'75'!P67,'75'!H76,'75'!P76,'72'!H28)</f>
        <v>0</v>
      </c>
      <c r="F21" s="412" t="s">
        <v>692</v>
      </c>
      <c r="G21" s="51"/>
    </row>
    <row r="22" spans="1:8" s="54" customFormat="1" ht="30" customHeight="1" x14ac:dyDescent="0.25">
      <c r="A22" s="37"/>
      <c r="B22" s="360" t="s">
        <v>58</v>
      </c>
      <c r="C22" s="361" t="s">
        <v>712</v>
      </c>
      <c r="D22" s="409" t="s">
        <v>353</v>
      </c>
      <c r="E22" s="83">
        <f>SUM('73'!G104,'73'!G113,'75'!F20,'75'!N20)</f>
        <v>0</v>
      </c>
      <c r="F22" s="412" t="s">
        <v>693</v>
      </c>
      <c r="G22" s="51"/>
    </row>
    <row r="23" spans="1:8" s="54" customFormat="1" ht="30" customHeight="1" x14ac:dyDescent="0.25">
      <c r="A23" s="37"/>
      <c r="B23" s="360" t="s">
        <v>61</v>
      </c>
      <c r="C23" s="361" t="s">
        <v>713</v>
      </c>
      <c r="D23" s="409" t="s">
        <v>354</v>
      </c>
      <c r="E23" s="83">
        <f>E20-E21+E22</f>
        <v>0</v>
      </c>
      <c r="F23" s="412" t="s">
        <v>355</v>
      </c>
      <c r="G23" s="51"/>
    </row>
    <row r="24" spans="1:8" s="37" customFormat="1" ht="30" customHeight="1" x14ac:dyDescent="0.25">
      <c r="B24" s="364" t="s">
        <v>65</v>
      </c>
      <c r="C24" s="365" t="s">
        <v>714</v>
      </c>
      <c r="D24" s="411" t="s">
        <v>491</v>
      </c>
      <c r="E24" s="84">
        <f>MIN(E23,E19*(70/30))</f>
        <v>0</v>
      </c>
      <c r="F24" s="414" t="s">
        <v>356</v>
      </c>
      <c r="G24" s="71"/>
      <c r="H24" s="53"/>
    </row>
    <row r="25" spans="1:8" s="37" customFormat="1" ht="30" customHeight="1" thickBot="1" x14ac:dyDescent="0.3">
      <c r="B25" s="418" t="s">
        <v>68</v>
      </c>
      <c r="C25" s="419" t="s">
        <v>715</v>
      </c>
      <c r="D25" s="423" t="s">
        <v>357</v>
      </c>
      <c r="E25" s="421">
        <f>E23-E24</f>
        <v>0</v>
      </c>
      <c r="F25" s="422" t="s">
        <v>358</v>
      </c>
      <c r="G25" s="71"/>
    </row>
    <row r="26" spans="1:8" s="37" customFormat="1" ht="30" customHeight="1" x14ac:dyDescent="0.25">
      <c r="B26" s="406" t="s">
        <v>72</v>
      </c>
      <c r="C26" s="359" t="s">
        <v>778</v>
      </c>
      <c r="D26" s="409" t="s">
        <v>428</v>
      </c>
      <c r="E26" s="85">
        <f>'72'!H30</f>
        <v>0</v>
      </c>
      <c r="F26" s="412" t="s">
        <v>694</v>
      </c>
      <c r="G26" s="71"/>
    </row>
    <row r="27" spans="1:8" s="37" customFormat="1" ht="30" customHeight="1" x14ac:dyDescent="0.25">
      <c r="B27" s="360" t="s">
        <v>73</v>
      </c>
      <c r="C27" s="361" t="s">
        <v>779</v>
      </c>
      <c r="D27" s="409" t="s">
        <v>359</v>
      </c>
      <c r="E27" s="83">
        <f>SUM('74'!P42:R42,'75'!H14,'75'!P14,'75'!H23,'75'!P23,'75'!H32,'75'!P32,'75'!H41,'75'!P41,'75'!H50,'75'!P50,'75'!H59,'75'!P59,'75'!H68,'75'!P68,'75'!H77,'75'!P77,'72'!H37)</f>
        <v>0</v>
      </c>
      <c r="F27" s="412" t="s">
        <v>695</v>
      </c>
      <c r="G27" s="71"/>
    </row>
    <row r="28" spans="1:8" s="37" customFormat="1" ht="30" customHeight="1" x14ac:dyDescent="0.25">
      <c r="B28" s="360" t="s">
        <v>76</v>
      </c>
      <c r="C28" s="361" t="s">
        <v>780</v>
      </c>
      <c r="D28" s="409" t="s">
        <v>360</v>
      </c>
      <c r="E28" s="83">
        <f>SUM('73'!G105,'73'!G114,'75'!F29,'75'!N29)</f>
        <v>0</v>
      </c>
      <c r="F28" s="412" t="s">
        <v>696</v>
      </c>
      <c r="G28" s="71"/>
    </row>
    <row r="29" spans="1:8" s="37" customFormat="1" ht="30" customHeight="1" x14ac:dyDescent="0.25">
      <c r="B29" s="360" t="s">
        <v>79</v>
      </c>
      <c r="C29" s="361" t="s">
        <v>781</v>
      </c>
      <c r="D29" s="409" t="s">
        <v>361</v>
      </c>
      <c r="E29" s="83">
        <f>E26-E27+E28</f>
        <v>0</v>
      </c>
      <c r="F29" s="412" t="s">
        <v>362</v>
      </c>
      <c r="G29" s="71"/>
    </row>
    <row r="30" spans="1:8" s="37" customFormat="1" ht="30" customHeight="1" x14ac:dyDescent="0.25">
      <c r="B30" s="364" t="s">
        <v>83</v>
      </c>
      <c r="C30" s="365" t="s">
        <v>782</v>
      </c>
      <c r="D30" s="411" t="s">
        <v>492</v>
      </c>
      <c r="E30" s="84">
        <f>MIN(E29,(E19+E24)*40/60,MAX(E19*(70/30)-E24,0))</f>
        <v>0</v>
      </c>
      <c r="F30" s="414" t="s">
        <v>363</v>
      </c>
      <c r="G30" s="71"/>
    </row>
    <row r="31" spans="1:8" s="37" customFormat="1" ht="30" customHeight="1" thickBot="1" x14ac:dyDescent="0.3">
      <c r="B31" s="418" t="s">
        <v>84</v>
      </c>
      <c r="C31" s="419" t="s">
        <v>783</v>
      </c>
      <c r="D31" s="423" t="s">
        <v>364</v>
      </c>
      <c r="E31" s="421">
        <f>E29-E30</f>
        <v>0</v>
      </c>
      <c r="F31" s="422" t="s">
        <v>365</v>
      </c>
      <c r="G31" s="71"/>
    </row>
    <row r="32" spans="1:8" s="37" customFormat="1" ht="30" customHeight="1" x14ac:dyDescent="0.25">
      <c r="B32" s="406" t="s">
        <v>85</v>
      </c>
      <c r="C32" s="359" t="s">
        <v>784</v>
      </c>
      <c r="D32" s="409" t="s">
        <v>429</v>
      </c>
      <c r="E32" s="85">
        <f>'72'!H38</f>
        <v>0</v>
      </c>
      <c r="F32" s="412" t="s">
        <v>697</v>
      </c>
      <c r="G32" s="71"/>
    </row>
    <row r="33" spans="2:9" s="37" customFormat="1" ht="30" customHeight="1" x14ac:dyDescent="0.25">
      <c r="B33" s="360" t="s">
        <v>90</v>
      </c>
      <c r="C33" s="361" t="s">
        <v>785</v>
      </c>
      <c r="D33" s="409" t="s">
        <v>366</v>
      </c>
      <c r="E33" s="83">
        <f>SUM('74'!P43:R46,'75'!H15:H18,'75'!P15:P18,'75'!H24:H27,'75'!P24:P27,'75'!H33:H36,'75'!P33:P36,'75'!H42:H45,'75'!P42:P45,'75'!H51:H54,'75'!P51:P54,'75'!H60:H63,'75'!P60:P63,'75'!H69:H72,'75'!P69:P72,'75'!H78:H81,'75'!P78:P81,'72'!H54)</f>
        <v>0</v>
      </c>
      <c r="F33" s="412" t="s">
        <v>698</v>
      </c>
      <c r="G33" s="71"/>
    </row>
    <row r="34" spans="2:9" s="37" customFormat="1" ht="30" customHeight="1" x14ac:dyDescent="0.25">
      <c r="B34" s="360" t="s">
        <v>91</v>
      </c>
      <c r="C34" s="361" t="s">
        <v>786</v>
      </c>
      <c r="D34" s="409" t="s">
        <v>367</v>
      </c>
      <c r="E34" s="83">
        <f>SUM('73'!G106:G109,'73'!G115:G118,'75'!F38,'75'!N38,'75'!F47,'75'!N47,'75'!F56,'75'!N56,'75'!F65,'75'!N65)</f>
        <v>0</v>
      </c>
      <c r="F34" s="412" t="s">
        <v>699</v>
      </c>
      <c r="G34" s="71"/>
    </row>
    <row r="35" spans="2:9" s="37" customFormat="1" ht="30" customHeight="1" x14ac:dyDescent="0.25">
      <c r="B35" s="360" t="s">
        <v>93</v>
      </c>
      <c r="C35" s="361" t="s">
        <v>787</v>
      </c>
      <c r="D35" s="409" t="s">
        <v>368</v>
      </c>
      <c r="E35" s="83">
        <f>E32-E33+E34</f>
        <v>0</v>
      </c>
      <c r="F35" s="412" t="s">
        <v>369</v>
      </c>
      <c r="G35" s="71"/>
    </row>
    <row r="36" spans="2:9" s="37" customFormat="1" ht="30" customHeight="1" x14ac:dyDescent="0.25">
      <c r="B36" s="360" t="s">
        <v>96</v>
      </c>
      <c r="C36" s="361" t="s">
        <v>788</v>
      </c>
      <c r="D36" s="410" t="s">
        <v>493</v>
      </c>
      <c r="E36" s="83">
        <f>MIN(E35,(E19+E24+E30)*15/85,MAX((E19+E24)*40/60-E30,0),MAX(E19*70/30-E24-E30,0))</f>
        <v>0</v>
      </c>
      <c r="F36" s="415" t="s">
        <v>370</v>
      </c>
      <c r="G36" s="71"/>
    </row>
    <row r="37" spans="2:9" s="37" customFormat="1" ht="30" customHeight="1" thickBot="1" x14ac:dyDescent="0.3">
      <c r="B37" s="418" t="s">
        <v>99</v>
      </c>
      <c r="C37" s="419" t="s">
        <v>789</v>
      </c>
      <c r="D37" s="423" t="s">
        <v>371</v>
      </c>
      <c r="E37" s="421">
        <f>E35-E36</f>
        <v>0</v>
      </c>
      <c r="F37" s="422" t="s">
        <v>372</v>
      </c>
      <c r="G37" s="71"/>
    </row>
    <row r="38" spans="2:9" s="37" customFormat="1" ht="30" customHeight="1" thickBot="1" x14ac:dyDescent="0.3">
      <c r="B38" s="424" t="s">
        <v>102</v>
      </c>
      <c r="C38" s="425" t="s">
        <v>790</v>
      </c>
      <c r="D38" s="426" t="s">
        <v>373</v>
      </c>
      <c r="E38" s="427">
        <f>(E19+E23+E29+E35)-MIN(E19+E23+E29+E35,100/30*E19,100/60*(E19+E23),100/85*(E19+E23+E29))</f>
        <v>0</v>
      </c>
      <c r="F38" s="428" t="s">
        <v>374</v>
      </c>
      <c r="G38" s="71"/>
      <c r="H38" s="73"/>
    </row>
    <row r="39" spans="2:9" s="37" customFormat="1" ht="30" customHeight="1" thickBot="1" x14ac:dyDescent="0.3">
      <c r="B39" s="407" t="s">
        <v>104</v>
      </c>
      <c r="C39" s="408" t="s">
        <v>791</v>
      </c>
      <c r="D39" s="431" t="s">
        <v>775</v>
      </c>
      <c r="E39" s="439">
        <f>(E14+E20+E26+E32)-MIN(E14+E20+E26+E32,E38)</f>
        <v>0</v>
      </c>
      <c r="F39" s="416" t="s">
        <v>375</v>
      </c>
      <c r="G39" s="71"/>
    </row>
    <row r="40" spans="2:9" ht="30" customHeight="1" x14ac:dyDescent="0.25">
      <c r="B40" s="559" t="s">
        <v>376</v>
      </c>
      <c r="C40" s="560"/>
      <c r="D40" s="560"/>
      <c r="E40" s="560"/>
      <c r="F40" s="561"/>
      <c r="G40" s="74"/>
      <c r="I40" s="75"/>
    </row>
    <row r="41" spans="2:9" ht="30" customHeight="1" x14ac:dyDescent="0.25">
      <c r="B41" s="360" t="s">
        <v>105</v>
      </c>
      <c r="C41" s="361" t="s">
        <v>792</v>
      </c>
      <c r="D41" s="434" t="s">
        <v>377</v>
      </c>
      <c r="E41" s="85">
        <f>'73'!J10</f>
        <v>0</v>
      </c>
      <c r="F41" s="412" t="s">
        <v>700</v>
      </c>
      <c r="G41" s="74"/>
    </row>
    <row r="42" spans="2:9" ht="30" customHeight="1" x14ac:dyDescent="0.25">
      <c r="B42" s="358" t="s">
        <v>110</v>
      </c>
      <c r="C42" s="361" t="s">
        <v>793</v>
      </c>
      <c r="D42" s="434" t="s">
        <v>378</v>
      </c>
      <c r="E42" s="83">
        <f>'74'!U12</f>
        <v>0</v>
      </c>
      <c r="F42" s="412" t="s">
        <v>701</v>
      </c>
      <c r="G42" s="74"/>
    </row>
    <row r="43" spans="2:9" ht="30" customHeight="1" x14ac:dyDescent="0.25">
      <c r="B43" s="360" t="s">
        <v>112</v>
      </c>
      <c r="C43" s="361" t="s">
        <v>794</v>
      </c>
      <c r="D43" s="434" t="s">
        <v>379</v>
      </c>
      <c r="E43" s="83">
        <f>'74'!T12</f>
        <v>0</v>
      </c>
      <c r="F43" s="412" t="s">
        <v>702</v>
      </c>
      <c r="G43" s="74"/>
    </row>
    <row r="44" spans="2:9" ht="30" customHeight="1" x14ac:dyDescent="0.25">
      <c r="B44" s="358" t="s">
        <v>115</v>
      </c>
      <c r="C44" s="361" t="s">
        <v>795</v>
      </c>
      <c r="D44" s="434" t="s">
        <v>380</v>
      </c>
      <c r="E44" s="83">
        <f>'74'!S12</f>
        <v>0</v>
      </c>
      <c r="F44" s="412" t="s">
        <v>703</v>
      </c>
      <c r="G44" s="74"/>
    </row>
    <row r="45" spans="2:9" ht="30" customHeight="1" x14ac:dyDescent="0.25">
      <c r="B45" s="360" t="s">
        <v>117</v>
      </c>
      <c r="C45" s="361" t="s">
        <v>796</v>
      </c>
      <c r="D45" s="434" t="s">
        <v>381</v>
      </c>
      <c r="E45" s="83">
        <f>MIN(E42,E41)</f>
        <v>0</v>
      </c>
      <c r="F45" s="412" t="s">
        <v>382</v>
      </c>
      <c r="G45" s="74"/>
    </row>
    <row r="46" spans="2:9" ht="30" customHeight="1" x14ac:dyDescent="0.25">
      <c r="B46" s="360" t="s">
        <v>119</v>
      </c>
      <c r="C46" s="361" t="s">
        <v>797</v>
      </c>
      <c r="D46" s="434" t="s">
        <v>383</v>
      </c>
      <c r="E46" s="83">
        <f>MIN(E43,0.9*MAX(E41-E42,0))</f>
        <v>0</v>
      </c>
      <c r="F46" s="412" t="s">
        <v>384</v>
      </c>
      <c r="G46" s="74"/>
    </row>
    <row r="47" spans="2:9" ht="30" customHeight="1" thickBot="1" x14ac:dyDescent="0.3">
      <c r="B47" s="418" t="s">
        <v>120</v>
      </c>
      <c r="C47" s="419" t="s">
        <v>798</v>
      </c>
      <c r="D47" s="430" t="s">
        <v>385</v>
      </c>
      <c r="E47" s="421">
        <f>MIN(E44,0.75*MAX(E41-E42-E43/0.9,0))</f>
        <v>0</v>
      </c>
      <c r="F47" s="422" t="s">
        <v>386</v>
      </c>
      <c r="G47" s="74"/>
    </row>
    <row r="48" spans="2:9" ht="30" customHeight="1" thickBot="1" x14ac:dyDescent="0.3">
      <c r="B48" s="432" t="s">
        <v>121</v>
      </c>
      <c r="C48" s="433" t="s">
        <v>799</v>
      </c>
      <c r="D48" s="431" t="s">
        <v>776</v>
      </c>
      <c r="E48" s="439">
        <f>E41-E45-E46-E47</f>
        <v>0</v>
      </c>
      <c r="F48" s="416" t="s">
        <v>387</v>
      </c>
      <c r="G48" s="74"/>
    </row>
    <row r="49" spans="2:6" ht="30" customHeight="1" x14ac:dyDescent="0.25">
      <c r="B49" s="559" t="s">
        <v>388</v>
      </c>
      <c r="C49" s="560"/>
      <c r="D49" s="560"/>
      <c r="E49" s="560"/>
      <c r="F49" s="561"/>
    </row>
    <row r="50" spans="2:6" ht="30" customHeight="1" thickBot="1" x14ac:dyDescent="0.3">
      <c r="B50" s="366" t="s">
        <v>122</v>
      </c>
      <c r="C50" s="367" t="s">
        <v>800</v>
      </c>
      <c r="D50" s="438" t="s">
        <v>801</v>
      </c>
      <c r="E50" s="129"/>
      <c r="F50" s="141"/>
    </row>
    <row r="51" spans="2:6" x14ac:dyDescent="0.25">
      <c r="B51" s="55"/>
      <c r="C51" s="35"/>
      <c r="E51" s="54"/>
      <c r="F51" s="54"/>
    </row>
    <row r="52" spans="2:6" x14ac:dyDescent="0.25">
      <c r="E52" s="54"/>
      <c r="F52" s="54"/>
    </row>
    <row r="53" spans="2:6" x14ac:dyDescent="0.25">
      <c r="E53" s="54"/>
      <c r="F53" s="54"/>
    </row>
    <row r="54" spans="2:6" x14ac:dyDescent="0.25">
      <c r="E54" s="54"/>
      <c r="F54" s="54"/>
    </row>
    <row r="55" spans="2:6" x14ac:dyDescent="0.25">
      <c r="E55" s="54"/>
      <c r="F55" s="54"/>
    </row>
    <row r="56" spans="2:6" x14ac:dyDescent="0.25">
      <c r="E56" s="54"/>
      <c r="F56" s="54"/>
    </row>
    <row r="57" spans="2:6" x14ac:dyDescent="0.25">
      <c r="E57" s="54"/>
      <c r="F57" s="54"/>
    </row>
    <row r="58" spans="2:6" x14ac:dyDescent="0.25">
      <c r="E58" s="54"/>
      <c r="F58" s="54"/>
    </row>
  </sheetData>
  <mergeCells count="7">
    <mergeCell ref="B40:F40"/>
    <mergeCell ref="B49:F49"/>
    <mergeCell ref="B2:F2"/>
    <mergeCell ref="F6:F7"/>
    <mergeCell ref="B9:F9"/>
    <mergeCell ref="B13:F13"/>
    <mergeCell ref="B8:F8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Index</vt:lpstr>
      <vt:lpstr>72</vt:lpstr>
      <vt:lpstr>73</vt:lpstr>
      <vt:lpstr>74</vt:lpstr>
      <vt:lpstr>75</vt:lpstr>
      <vt:lpstr>76</vt:lpstr>
      <vt:lpstr>'72'!Print_Area</vt:lpstr>
      <vt:lpstr>'73'!Print_Area</vt:lpstr>
      <vt:lpstr>'74'!Print_Area</vt:lpstr>
      <vt:lpstr>'75'!Print_Area</vt:lpstr>
      <vt:lpstr>'76'!Print_Area</vt:lpstr>
      <vt:lpstr>'72'!Print_Titles</vt:lpstr>
      <vt:lpstr>'73'!Print_Titles</vt:lpstr>
      <vt:lpstr>'74'!Print_Titles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</dc:creator>
  <cp:lastModifiedBy>LO</cp:lastModifiedBy>
  <cp:lastPrinted>2015-06-23T10:37:59Z</cp:lastPrinted>
  <dcterms:created xsi:type="dcterms:W3CDTF">2014-09-30T08:29:50Z</dcterms:created>
  <dcterms:modified xsi:type="dcterms:W3CDTF">2015-06-23T10:38:10Z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